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4715" windowHeight="7680" activeTab="0"/>
  </bookViews>
  <sheets>
    <sheet name="Lapa1" sheetId="1" r:id="rId1"/>
    <sheet name="Lapa2" sheetId="2" r:id="rId2"/>
    <sheet name="Lapa3" sheetId="3" r:id="rId3"/>
  </sheets>
  <definedNames>
    <definedName name="_xlnm._FilterDatabase" localSheetId="0" hidden="1">'Lapa1'!$A$2:$G$172</definedName>
    <definedName name="_xlnm.Print_Titles" localSheetId="0">'Lapa1'!$2:$2</definedName>
  </definedNames>
  <calcPr fullCalcOnLoad="1"/>
</workbook>
</file>

<file path=xl/sharedStrings.xml><?xml version="1.0" encoding="utf-8"?>
<sst xmlns="http://schemas.openxmlformats.org/spreadsheetml/2006/main" count="280" uniqueCount="186">
  <si>
    <t>Pilsēta vai novads</t>
  </si>
  <si>
    <t>Daugavpils</t>
  </si>
  <si>
    <t>Jēkabpils</t>
  </si>
  <si>
    <t>Jelgava</t>
  </si>
  <si>
    <t>Jūrmala</t>
  </si>
  <si>
    <t>Liepāja</t>
  </si>
  <si>
    <t>Rēzekne</t>
  </si>
  <si>
    <t>Rīga</t>
  </si>
  <si>
    <t>Valmiera</t>
  </si>
  <si>
    <t>Ventspils</t>
  </si>
  <si>
    <t>Ādažu novads</t>
  </si>
  <si>
    <t>Aglonas novads</t>
  </si>
  <si>
    <t>Aizkraukles novads</t>
  </si>
  <si>
    <t>Aizputes novads</t>
  </si>
  <si>
    <t>Aknīstes novads</t>
  </si>
  <si>
    <t>Alojas novads</t>
  </si>
  <si>
    <t>Alsungas novads</t>
  </si>
  <si>
    <t>Babītes novads</t>
  </si>
  <si>
    <t>Baldones novads</t>
  </si>
  <si>
    <t>Baltinavas novads</t>
  </si>
  <si>
    <t>Balvu novads</t>
  </si>
  <si>
    <t>Bauskas novads</t>
  </si>
  <si>
    <t>Beverīnas novads</t>
  </si>
  <si>
    <t>Brocēnu novads</t>
  </si>
  <si>
    <t>Burtnieku novads</t>
  </si>
  <si>
    <t>Carnikavas novads</t>
  </si>
  <si>
    <t>Cesvaines novads</t>
  </si>
  <si>
    <t>Ciblas novads</t>
  </si>
  <si>
    <t>Dagdas novads</t>
  </si>
  <si>
    <t>Dobeles novads</t>
  </si>
  <si>
    <t>Durbes novads</t>
  </si>
  <si>
    <t>Garkalnes novads</t>
  </si>
  <si>
    <t>Iecavas novads</t>
  </si>
  <si>
    <t>Ikšķiles novads</t>
  </si>
  <si>
    <t>Ilūkstes novads</t>
  </si>
  <si>
    <t>Inčukalna novads</t>
  </si>
  <si>
    <t>Jaunjelgavas novads</t>
  </si>
  <si>
    <t>Jaunpiebalgas novads</t>
  </si>
  <si>
    <t>Jaunpils novads</t>
  </si>
  <si>
    <t>Jēkabpils novads</t>
  </si>
  <si>
    <t>Jelgavas novads</t>
  </si>
  <si>
    <t>Kandavas novads</t>
  </si>
  <si>
    <t>Kārsavas novads</t>
  </si>
  <si>
    <t>Kocēnu novads</t>
  </si>
  <si>
    <t>Kokneses novads</t>
  </si>
  <si>
    <t>Krāslavas novads</t>
  </si>
  <si>
    <t>Krimuldas novads</t>
  </si>
  <si>
    <t>Krustpils novads</t>
  </si>
  <si>
    <t>Ķeguma novads</t>
  </si>
  <si>
    <t>Ķekavas novads</t>
  </si>
  <si>
    <t>Lielvārdes novads</t>
  </si>
  <si>
    <t>Līgatnes novads</t>
  </si>
  <si>
    <t>Līvānu novads</t>
  </si>
  <si>
    <t>Lubānas novads</t>
  </si>
  <si>
    <t>Ludzas novads</t>
  </si>
  <si>
    <t>Mālpils novads</t>
  </si>
  <si>
    <t>Mārupes novads</t>
  </si>
  <si>
    <t>Mazsalacas novads</t>
  </si>
  <si>
    <t>Naukšēnu novads</t>
  </si>
  <si>
    <t>Neretas novads</t>
  </si>
  <si>
    <t>Nīcas novads</t>
  </si>
  <si>
    <t>Olaines novads</t>
  </si>
  <si>
    <t>Ozolnieku novads</t>
  </si>
  <si>
    <t>Pārgaujas novads</t>
  </si>
  <si>
    <t>Pāvilostas novads</t>
  </si>
  <si>
    <t>Pļaviņu novads</t>
  </si>
  <si>
    <t>Preiļu novads</t>
  </si>
  <si>
    <t>Priekules novads</t>
  </si>
  <si>
    <t>Priekuļu novads</t>
  </si>
  <si>
    <t>Rēzeknes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</si>
  <si>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</si>
  <si>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</si>
  <si>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</si>
  <si>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</si>
  <si>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</si>
  <si>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</si>
  <si>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</si>
  <si>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</si>
  <si>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</si>
  <si>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</si>
  <si>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</si>
  <si>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</si>
  <si>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</si>
  <si>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</si>
  <si>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</si>
  <si>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</si>
  <si>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</si>
  <si>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</si>
  <si>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Vaiņodes novads</t>
  </si>
  <si>
    <t>Valkas novads</t>
  </si>
  <si>
    <t>Varakļānu novads</t>
  </si>
  <si>
    <t>Vārkavas novads</t>
  </si>
  <si>
    <t>Vecpiebalgas novads</t>
  </si>
  <si>
    <t>Vecumnieku novads</t>
  </si>
  <si>
    <t>Viesītes novads</t>
  </si>
  <si>
    <t>Viļakas novads</t>
  </si>
  <si>
    <t>Viļānu novads</t>
  </si>
  <si>
    <t>Zilupes novads</t>
  </si>
  <si>
    <t>Mērsraga novads</t>
  </si>
  <si>
    <t>Pārskata saņemšanas datums</t>
  </si>
  <si>
    <t>Aronas pag.</t>
  </si>
  <si>
    <t>Ošupes pag.</t>
  </si>
  <si>
    <t>Ļaudonas pag.</t>
  </si>
  <si>
    <t>Mārkalnes pag.</t>
  </si>
  <si>
    <t>Veclaicenes pag.</t>
  </si>
  <si>
    <t>Dundagas novads:</t>
  </si>
  <si>
    <t>Kolkas pag.</t>
  </si>
  <si>
    <t>Vārves pag.</t>
  </si>
  <si>
    <t>Lejasciema pag.</t>
  </si>
  <si>
    <t>Jaungulbenes pag.</t>
  </si>
  <si>
    <t>Beļavas pag.</t>
  </si>
  <si>
    <t>Stāmerienas pag.</t>
  </si>
  <si>
    <t>Stradu pag.</t>
  </si>
  <si>
    <t>Tirzas pag.</t>
  </si>
  <si>
    <t>Višķu pag.</t>
  </si>
  <si>
    <t>Medumu pag.</t>
  </si>
  <si>
    <t>Naujenes pag.</t>
  </si>
  <si>
    <t>Sventes pag.</t>
  </si>
  <si>
    <t>Lapmežciema pag.</t>
  </si>
  <si>
    <t>Engures novads:</t>
  </si>
  <si>
    <t>Daugavpils novads:</t>
  </si>
  <si>
    <t>Pārskaitījuma Valsts pamatbudžetā datums</t>
  </si>
  <si>
    <t>Limbažu pag.</t>
  </si>
  <si>
    <t>Zeltiņu pag.</t>
  </si>
  <si>
    <t>Piezīmes</t>
  </si>
  <si>
    <t>Irlavas, Lestenes pag.</t>
  </si>
  <si>
    <t>Usmas pag.</t>
  </si>
  <si>
    <t>Lazdonas pag.</t>
  </si>
  <si>
    <t>Mārcienas pag.</t>
  </si>
  <si>
    <t>Cēsu novads</t>
  </si>
  <si>
    <t>Medzes pag.</t>
  </si>
  <si>
    <t>Grobiņas pag.</t>
  </si>
  <si>
    <t xml:space="preserve">  </t>
  </si>
  <si>
    <t>Litenes pag.</t>
  </si>
  <si>
    <t>Kuldīgas novads</t>
  </si>
  <si>
    <t>Ogres novads</t>
  </si>
  <si>
    <t>Apes novads</t>
  </si>
  <si>
    <t>KOPĀ:</t>
  </si>
  <si>
    <t>Kalupes pag.</t>
  </si>
  <si>
    <t>Gaujienas pag.</t>
  </si>
  <si>
    <t>Trapenes pag.</t>
  </si>
  <si>
    <t>Vestienas pag.</t>
  </si>
  <si>
    <t>Drustu pag.</t>
  </si>
  <si>
    <t>Raunas novads:</t>
  </si>
  <si>
    <t>Līksnas pag.</t>
  </si>
  <si>
    <t>Demenes pag.</t>
  </si>
  <si>
    <t>Rojas novads</t>
  </si>
  <si>
    <t>Skultes pag.</t>
  </si>
  <si>
    <t>Tukuma novads</t>
  </si>
  <si>
    <t>Riebiņu novads</t>
  </si>
  <si>
    <t>Kopējā summa par nomas līgumā noteiktām vai privātām zvejas tiesībām, EUR</t>
  </si>
  <si>
    <t>Valsts pamatbudžetā  pārskaitāmā summa Zivju fonda ieņēmumu veidošanai, EUR</t>
  </si>
  <si>
    <t>Pārskaitīts Valsts pamatbudžetā Zivju fonda veidošanai, EUR**</t>
  </si>
  <si>
    <t>Jumurdas pag.</t>
  </si>
  <si>
    <t>Madonas novads:</t>
  </si>
  <si>
    <t>Tabores pag.</t>
  </si>
  <si>
    <t>Ērgļu novads</t>
  </si>
  <si>
    <t>Skrudalienas pag.</t>
  </si>
  <si>
    <t>Engures pag.</t>
  </si>
  <si>
    <t>Alūksnes novads</t>
  </si>
  <si>
    <t>Gulbenes novads</t>
  </si>
  <si>
    <t>Zvejas tiesības nav iznomātas</t>
  </si>
  <si>
    <t xml:space="preserve">***Saskaņā ar MK 2001.gada 7.augusta noteikumiem Nr.359 "Licencētās rūpnieciskās zvejas kārtība" </t>
  </si>
  <si>
    <t>* Saskaņā ar MK 2009.gada 11.augusta noteikumiem Nr.918</t>
  </si>
  <si>
    <t>Amatas novads</t>
  </si>
  <si>
    <r>
      <t>Limbažu novads</t>
    </r>
    <r>
      <rPr>
        <sz val="12"/>
        <color indexed="8"/>
        <rFont val="Times New Roman"/>
        <family val="1"/>
      </rPr>
      <t>:</t>
    </r>
  </si>
  <si>
    <t>Grobiņas novads</t>
  </si>
  <si>
    <t>Informācija par iesniegtajiem pārskatiem un ieskaitītajiem līdzekļiem, kas iegūti par rūpnieciskās zvejas tiesību nomu un privāto zvejas (tai skaitā nēģu zvejas) tiesību izmantošanu ezeros, ūdenskrātuvēs, upēs un to posmos Zivju fonda dotāciju veidošanai 2018.gada 2.pusgadā.*</t>
  </si>
  <si>
    <t>Par 2018.g. 1.pusgadu</t>
  </si>
  <si>
    <t>Berzaunes pag.</t>
  </si>
  <si>
    <t>13.08.2018; 10.09.2018; 16.10.2018; 09.11.2018; 12.12.2018; 09.01.2019</t>
  </si>
  <si>
    <t>422,69 par 2018.g. 1.pusgadu</t>
  </si>
  <si>
    <t>02.08.2018; 23.01.2019</t>
  </si>
  <si>
    <t>484,75 EUR par zvejas limitiem</t>
  </si>
  <si>
    <t>07.08.2018; 28.01.2019</t>
  </si>
  <si>
    <t>07.08.2018 Par 2018.g. 1.pg.</t>
  </si>
  <si>
    <t>Par 2019.g. zvejas tiesību nomu</t>
  </si>
  <si>
    <t>Informācija nav saņemta</t>
  </si>
  <si>
    <t>16.08.2018; 11.12.2018</t>
  </si>
  <si>
    <t>30.10.2018; 10.01.2019</t>
  </si>
  <si>
    <t>Ventspils novads:</t>
  </si>
  <si>
    <t>** Ieskaitīts Valsts budžetā līdz 2019.gada 31.janvārim</t>
  </si>
  <si>
    <t>13.09.2018; 12.12.2018; 29.01.2019</t>
  </si>
  <si>
    <t xml:space="preserve"> 02.08.2018; 05.09.2018; 03.10.2018</t>
  </si>
  <si>
    <t xml:space="preserve"> 15.01.2019</t>
  </si>
  <si>
    <t>09.10.2018; 16.01.2019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</si>
</sst>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409]d\-mmm\-yy;@"/>
    <numFmt numFmtId="180" formatCode="#,##0.000"/>
    <numFmt numFmtId="181" formatCode="0.000"/>
    <numFmt numFmtId="182" formatCode="0.0000"/>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26]dddd\,\ yyyy\.\ &quot;gada&quot;\ d\.\ mmmm"/>
  </numFmts>
  <fonts count="47">
    <font>
      <sz val="11"/>
      <color theme="1"/>
      <name val="Calibri"/>
      <family val="2"/>
    </font>
    <font>
      <sz val="11"/>
      <color indexed="8"/>
      <name val="Calibri"/>
      <family val="2"/>
    </font>
    <font>
      <sz val="10"/>
      <color indexed="8"/>
      <name val="Calibri"/>
      <family val="2"/>
    </font>
    <font>
      <b/>
      <sz val="10"/>
      <color indexed="8"/>
      <name val="Calibri"/>
      <family val="2"/>
    </font>
    <font>
      <b/>
      <sz val="12"/>
      <color indexed="8"/>
      <name val="Times New Roman"/>
      <family val="1"/>
    </font>
    <font>
      <sz val="12"/>
      <color indexed="8"/>
      <name val="Times New Roman"/>
      <family val="1"/>
    </font>
    <font>
      <b/>
      <sz val="12"/>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top/>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5">
    <xf numFmtId="0" fontId="0" fillId="0" borderId="0" xfId="0" applyFont="1" applyAlignment="1">
      <alignment/>
    </xf>
    <xf numFmtId="179" fontId="2" fillId="0" borderId="0" xfId="0" applyNumberFormat="1" applyFont="1" applyFill="1" applyBorder="1" applyAlignment="1">
      <alignment horizontal="center" vertical="center" wrapText="1"/>
    </xf>
    <xf numFmtId="0" fontId="0" fillId="0" borderId="10" xfId="0" applyBorder="1" applyAlignment="1">
      <alignment/>
    </xf>
    <xf numFmtId="0" fontId="0" fillId="0" borderId="10" xfId="0" applyBorder="1" applyAlignment="1">
      <alignment wrapText="1"/>
    </xf>
    <xf numFmtId="4" fontId="0" fillId="0" borderId="0" xfId="0" applyNumberFormat="1" applyFill="1" applyBorder="1" applyAlignment="1">
      <alignment/>
    </xf>
    <xf numFmtId="0" fontId="0" fillId="0" borderId="0" xfId="0" applyFill="1" applyBorder="1" applyAlignment="1">
      <alignment/>
    </xf>
    <xf numFmtId="4" fontId="2"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6" fontId="0" fillId="0" borderId="0" xfId="0" applyNumberFormat="1" applyFill="1" applyBorder="1" applyAlignment="1">
      <alignment/>
    </xf>
    <xf numFmtId="0" fontId="0" fillId="0" borderId="0" xfId="0" applyFill="1" applyBorder="1" applyAlignment="1">
      <alignment wrapText="1"/>
    </xf>
    <xf numFmtId="2" fontId="0" fillId="0" borderId="0" xfId="0" applyNumberFormat="1" applyFill="1" applyBorder="1" applyAlignment="1">
      <alignment/>
    </xf>
    <xf numFmtId="0" fontId="2" fillId="0" borderId="0" xfId="0" applyFont="1" applyFill="1" applyBorder="1" applyAlignment="1">
      <alignment/>
    </xf>
    <xf numFmtId="4" fontId="2" fillId="0" borderId="0" xfId="0" applyNumberFormat="1" applyFont="1" applyFill="1" applyBorder="1" applyAlignment="1">
      <alignment horizontal="center"/>
    </xf>
    <xf numFmtId="0" fontId="0" fillId="0" borderId="0" xfId="0" applyAlignment="1">
      <alignment/>
    </xf>
    <xf numFmtId="4" fontId="0" fillId="0" borderId="0" xfId="0" applyNumberFormat="1" applyFill="1" applyBorder="1" applyAlignment="1">
      <alignment/>
    </xf>
    <xf numFmtId="0" fontId="0" fillId="0" borderId="0" xfId="0" applyFill="1" applyBorder="1" applyAlignment="1">
      <alignment/>
    </xf>
    <xf numFmtId="0" fontId="4" fillId="0" borderId="10" xfId="0" applyFont="1" applyBorder="1" applyAlignment="1">
      <alignment horizontal="center" vertical="center" wrapText="1"/>
    </xf>
    <xf numFmtId="0" fontId="6" fillId="0" borderId="10"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0" fontId="45" fillId="0" borderId="10" xfId="0" applyFont="1" applyBorder="1" applyAlignment="1">
      <alignment horizontal="center" wrapText="1"/>
    </xf>
    <xf numFmtId="4" fontId="45" fillId="0" borderId="10" xfId="0" applyNumberFormat="1" applyFont="1" applyFill="1" applyBorder="1" applyAlignment="1">
      <alignment wrapText="1"/>
    </xf>
    <xf numFmtId="2" fontId="45" fillId="0" borderId="10" xfId="0" applyNumberFormat="1" applyFont="1" applyBorder="1" applyAlignment="1">
      <alignment horizontal="center" vertical="center" wrapText="1"/>
    </xf>
    <xf numFmtId="4" fontId="45" fillId="0" borderId="10" xfId="0" applyNumberFormat="1" applyFont="1" applyFill="1" applyBorder="1" applyAlignment="1">
      <alignment horizontal="center" wrapText="1"/>
    </xf>
    <xf numFmtId="0" fontId="45" fillId="0" borderId="10" xfId="0" applyFont="1" applyBorder="1" applyAlignment="1">
      <alignment horizontal="center" vertical="center" wrapText="1"/>
    </xf>
    <xf numFmtId="4" fontId="45" fillId="0" borderId="10" xfId="0" applyNumberFormat="1" applyFont="1" applyFill="1" applyBorder="1" applyAlignment="1">
      <alignment horizontal="center" vertical="center" wrapText="1"/>
    </xf>
    <xf numFmtId="4" fontId="45" fillId="0" borderId="0" xfId="0" applyNumberFormat="1" applyFont="1" applyFill="1" applyBorder="1" applyAlignment="1">
      <alignment/>
    </xf>
    <xf numFmtId="4" fontId="45" fillId="0" borderId="0" xfId="0" applyNumberFormat="1" applyFont="1" applyFill="1" applyBorder="1" applyAlignment="1">
      <alignment wrapText="1"/>
    </xf>
    <xf numFmtId="2" fontId="46" fillId="0" borderId="10" xfId="0" applyNumberFormat="1" applyFont="1" applyBorder="1" applyAlignment="1">
      <alignment horizontal="center" vertical="center" wrapText="1"/>
    </xf>
    <xf numFmtId="180" fontId="45" fillId="0" borderId="10" xfId="0" applyNumberFormat="1" applyFont="1" applyBorder="1" applyAlignment="1">
      <alignment horizontal="center" vertical="center" wrapText="1"/>
    </xf>
    <xf numFmtId="0" fontId="45" fillId="0" borderId="0" xfId="0" applyFont="1" applyAlignment="1">
      <alignment horizontal="center" vertical="center"/>
    </xf>
    <xf numFmtId="180" fontId="45" fillId="0" borderId="0" xfId="0" applyNumberFormat="1" applyFont="1" applyAlignment="1">
      <alignment horizontal="center" vertical="center"/>
    </xf>
    <xf numFmtId="0" fontId="45" fillId="0" borderId="0" xfId="0" applyFont="1" applyAlignment="1">
      <alignment horizontal="center" vertical="center" wrapText="1"/>
    </xf>
    <xf numFmtId="180" fontId="45" fillId="0" borderId="0" xfId="0" applyNumberFormat="1" applyFont="1" applyAlignment="1">
      <alignment horizontal="center" vertical="center" wrapText="1"/>
    </xf>
    <xf numFmtId="0" fontId="5" fillId="0" borderId="10" xfId="0" applyFont="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wrapText="1"/>
    </xf>
    <xf numFmtId="2" fontId="5" fillId="0" borderId="10" xfId="0" applyNumberFormat="1" applyFont="1" applyBorder="1" applyAlignment="1">
      <alignment horizontal="center" vertical="center" wrapText="1"/>
    </xf>
    <xf numFmtId="4" fontId="5" fillId="0" borderId="10" xfId="0" applyNumberFormat="1" applyFont="1" applyFill="1" applyBorder="1" applyAlignment="1">
      <alignment wrapText="1"/>
    </xf>
    <xf numFmtId="4" fontId="5" fillId="0" borderId="10" xfId="0" applyNumberFormat="1" applyFont="1" applyBorder="1" applyAlignment="1">
      <alignment horizontal="center" wrapText="1"/>
    </xf>
    <xf numFmtId="4" fontId="5" fillId="0" borderId="10" xfId="0" applyNumberFormat="1" applyFont="1" applyBorder="1" applyAlignment="1">
      <alignment horizontal="center" vertical="center" wrapText="1"/>
    </xf>
    <xf numFmtId="4" fontId="5" fillId="0" borderId="10" xfId="0" applyNumberFormat="1" applyFont="1" applyFill="1" applyBorder="1" applyAlignment="1">
      <alignment horizontal="left" wrapText="1"/>
    </xf>
    <xf numFmtId="4" fontId="5" fillId="0" borderId="10" xfId="0" applyNumberFormat="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4" fillId="0" borderId="10" xfId="0" applyFont="1" applyBorder="1" applyAlignment="1">
      <alignment horizontal="left" vertical="center" wrapText="1"/>
    </xf>
    <xf numFmtId="0" fontId="46" fillId="0" borderId="10" xfId="0" applyFont="1" applyBorder="1" applyAlignment="1">
      <alignment horizontal="left" vertical="center" wrapText="1"/>
    </xf>
    <xf numFmtId="0" fontId="45"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xf>
    <xf numFmtId="0" fontId="5" fillId="0" borderId="0" xfId="0" applyFont="1" applyFill="1" applyBorder="1" applyAlignment="1">
      <alignment horizontal="left" vertical="center"/>
    </xf>
    <xf numFmtId="0" fontId="45" fillId="0" borderId="0" xfId="0" applyFont="1" applyAlignment="1">
      <alignment horizontal="left"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14" fontId="5" fillId="0" borderId="10" xfId="0" applyNumberFormat="1" applyFont="1" applyBorder="1" applyAlignment="1">
      <alignment horizontal="center"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0" fontId="5" fillId="0" borderId="11" xfId="0" applyFont="1" applyBorder="1" applyAlignment="1">
      <alignment vertical="center" wrapText="1"/>
    </xf>
    <xf numFmtId="0" fontId="45" fillId="0" borderId="10" xfId="0" applyFont="1" applyBorder="1" applyAlignment="1">
      <alignment horizontal="center" vertical="center" wrapText="1"/>
    </xf>
    <xf numFmtId="14" fontId="45" fillId="0" borderId="0" xfId="0" applyNumberFormat="1" applyFont="1" applyAlignment="1">
      <alignment horizontal="center" vertical="center" wrapText="1"/>
    </xf>
    <xf numFmtId="14" fontId="45" fillId="0" borderId="10" xfId="0" applyNumberFormat="1" applyFont="1" applyBorder="1" applyAlignment="1">
      <alignment horizontal="center" vertical="center" wrapText="1"/>
    </xf>
    <xf numFmtId="0" fontId="46" fillId="0" borderId="10" xfId="0" applyFont="1" applyBorder="1" applyAlignment="1">
      <alignment horizontal="left" vertical="center" wrapText="1"/>
    </xf>
    <xf numFmtId="0" fontId="45" fillId="0" borderId="10" xfId="0" applyFont="1" applyBorder="1" applyAlignment="1">
      <alignment horizontal="left" vertical="center" wrapText="1"/>
    </xf>
    <xf numFmtId="4" fontId="5" fillId="33" borderId="10" xfId="0" applyNumberFormat="1" applyFont="1" applyFill="1" applyBorder="1" applyAlignment="1">
      <alignment horizontal="center" wrapText="1"/>
    </xf>
    <xf numFmtId="0" fontId="4" fillId="0" borderId="11" xfId="0" applyFont="1" applyBorder="1" applyAlignment="1">
      <alignment vertical="center" wrapText="1"/>
    </xf>
    <xf numFmtId="2" fontId="45" fillId="33" borderId="10" xfId="0" applyNumberFormat="1" applyFont="1" applyFill="1" applyBorder="1" applyAlignment="1">
      <alignment horizontal="center" vertical="center" wrapText="1"/>
    </xf>
    <xf numFmtId="0" fontId="45" fillId="0" borderId="10" xfId="0" applyFont="1" applyBorder="1" applyAlignment="1">
      <alignment vertical="center" wrapText="1"/>
    </xf>
    <xf numFmtId="0" fontId="46" fillId="0" borderId="10" xfId="0" applyFont="1" applyBorder="1" applyAlignment="1">
      <alignment horizontal="left" vertical="center" wrapText="1"/>
    </xf>
    <xf numFmtId="0" fontId="7" fillId="0" borderId="12" xfId="0" applyFont="1" applyBorder="1" applyAlignment="1">
      <alignment horizont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6"/>
  <sheetViews>
    <sheetView tabSelected="1" workbookViewId="0" topLeftCell="A1">
      <pane ySplit="2" topLeftCell="A157" activePane="bottomLeft" state="frozen"/>
      <selection pane="topLeft" activeCell="A1" sqref="A1"/>
      <selection pane="bottomLeft" activeCell="E33" sqref="E33"/>
    </sheetView>
  </sheetViews>
  <sheetFormatPr defaultColWidth="9.140625" defaultRowHeight="15"/>
  <cols>
    <col min="1" max="1" width="20.421875" style="51" bestFit="1" customWidth="1"/>
    <col min="2" max="5" width="17.140625" style="32" customWidth="1"/>
    <col min="6" max="6" width="17.140625" style="33" customWidth="1"/>
    <col min="7" max="7" width="26.57421875" style="27" customWidth="1"/>
    <col min="8" max="11" width="9.140625" style="5" customWidth="1"/>
    <col min="12" max="12" width="9.140625" style="4" customWidth="1"/>
    <col min="13" max="36" width="9.140625" style="5" customWidth="1"/>
    <col min="37" max="37" width="9.140625" style="5" hidden="1" customWidth="1"/>
    <col min="38" max="38" width="20.7109375" style="5" customWidth="1"/>
  </cols>
  <sheetData>
    <row r="1" spans="1:7" ht="65.25" customHeight="1">
      <c r="A1" s="70" t="s">
        <v>167</v>
      </c>
      <c r="B1" s="70"/>
      <c r="C1" s="70"/>
      <c r="D1" s="70"/>
      <c r="E1" s="70"/>
      <c r="F1" s="70"/>
      <c r="G1" s="70"/>
    </row>
    <row r="2" spans="1:37" ht="94.5">
      <c r="A2" s="17" t="s">
        <v>0</v>
      </c>
      <c r="B2" s="17" t="s">
        <v>99</v>
      </c>
      <c r="C2" s="18" t="s">
        <v>150</v>
      </c>
      <c r="D2" s="17" t="s">
        <v>151</v>
      </c>
      <c r="E2" s="18" t="s">
        <v>152</v>
      </c>
      <c r="F2" s="19" t="s">
        <v>121</v>
      </c>
      <c r="G2" s="35" t="s">
        <v>124</v>
      </c>
      <c r="H2" s="6"/>
      <c r="I2" s="7"/>
      <c r="J2" s="7"/>
      <c r="K2" s="8"/>
      <c r="L2" s="6"/>
      <c r="M2" s="1"/>
      <c r="N2" s="6"/>
      <c r="O2" s="1"/>
      <c r="P2" s="6"/>
      <c r="Q2" s="1"/>
      <c r="R2" s="6"/>
      <c r="S2" s="1"/>
      <c r="T2" s="6"/>
      <c r="U2" s="1"/>
      <c r="V2" s="6"/>
      <c r="W2" s="1"/>
      <c r="X2" s="6"/>
      <c r="Y2" s="1"/>
      <c r="Z2" s="6"/>
      <c r="AA2" s="1"/>
      <c r="AB2" s="6"/>
      <c r="AC2" s="1"/>
      <c r="AD2" s="6"/>
      <c r="AE2" s="1"/>
      <c r="AF2" s="6"/>
      <c r="AG2" s="1"/>
      <c r="AH2" s="6"/>
      <c r="AI2" s="1"/>
      <c r="AJ2" s="7"/>
      <c r="AK2" s="6"/>
    </row>
    <row r="3" spans="1:7" ht="34.5" customHeight="1">
      <c r="A3" s="46" t="s">
        <v>1</v>
      </c>
      <c r="B3" s="34" t="s">
        <v>177</v>
      </c>
      <c r="C3" s="24"/>
      <c r="D3" s="24"/>
      <c r="E3" s="24"/>
      <c r="F3" s="34"/>
      <c r="G3" s="21"/>
    </row>
    <row r="4" spans="1:7" ht="34.5" customHeight="1">
      <c r="A4" s="46" t="s">
        <v>2</v>
      </c>
      <c r="B4" s="34" t="s">
        <v>177</v>
      </c>
      <c r="C4" s="34"/>
      <c r="D4" s="24"/>
      <c r="E4" s="24"/>
      <c r="F4" s="34"/>
      <c r="G4" s="36"/>
    </row>
    <row r="5" spans="1:7" ht="34.5" customHeight="1">
      <c r="A5" s="46" t="s">
        <v>3</v>
      </c>
      <c r="B5" s="34" t="s">
        <v>177</v>
      </c>
      <c r="C5" s="24"/>
      <c r="D5" s="24"/>
      <c r="E5" s="24"/>
      <c r="F5" s="34"/>
      <c r="G5" s="21"/>
    </row>
    <row r="6" spans="1:13" ht="87.75" customHeight="1">
      <c r="A6" s="46" t="s">
        <v>4</v>
      </c>
      <c r="B6" s="54">
        <v>43469</v>
      </c>
      <c r="C6" s="22">
        <v>206.26</v>
      </c>
      <c r="D6" s="22">
        <v>61.87</v>
      </c>
      <c r="E6" s="22">
        <f>17.07+96.01+1306</f>
        <v>1419.08</v>
      </c>
      <c r="F6" s="54" t="s">
        <v>182</v>
      </c>
      <c r="G6" s="36"/>
      <c r="M6" s="9"/>
    </row>
    <row r="7" spans="1:13" ht="72.75" customHeight="1">
      <c r="A7" s="46" t="s">
        <v>5</v>
      </c>
      <c r="B7" s="54">
        <v>43297</v>
      </c>
      <c r="C7" s="22">
        <f>1908.84+488.03</f>
        <v>2396.87</v>
      </c>
      <c r="D7" s="22">
        <f>572.652+146.41</f>
        <v>719.062</v>
      </c>
      <c r="E7" s="24">
        <f>719.06+720.1</f>
        <v>1439.1599999999999</v>
      </c>
      <c r="F7" s="54" t="s">
        <v>174</v>
      </c>
      <c r="G7" s="36" t="s">
        <v>175</v>
      </c>
      <c r="M7" s="9"/>
    </row>
    <row r="8" spans="1:7" ht="47.25" customHeight="1">
      <c r="A8" s="46" t="s">
        <v>6</v>
      </c>
      <c r="B8" s="54">
        <v>43475</v>
      </c>
      <c r="C8" s="34">
        <v>7497.95</v>
      </c>
      <c r="D8" s="24">
        <v>2249.48</v>
      </c>
      <c r="E8" s="24">
        <v>2249.48</v>
      </c>
      <c r="F8" s="54" t="s">
        <v>170</v>
      </c>
      <c r="G8" s="36"/>
    </row>
    <row r="9" spans="1:7" ht="36.75" customHeight="1">
      <c r="A9" s="46" t="s">
        <v>7</v>
      </c>
      <c r="B9" s="34" t="s">
        <v>177</v>
      </c>
      <c r="C9" s="24"/>
      <c r="D9" s="22"/>
      <c r="E9" s="24"/>
      <c r="F9" s="34"/>
      <c r="G9" s="36"/>
    </row>
    <row r="10" spans="1:15" ht="40.5" customHeight="1">
      <c r="A10" s="46" t="s">
        <v>8</v>
      </c>
      <c r="B10" s="34" t="s">
        <v>177</v>
      </c>
      <c r="C10" s="24"/>
      <c r="D10" s="34"/>
      <c r="E10" s="24"/>
      <c r="F10" s="34"/>
      <c r="G10" s="21"/>
      <c r="M10" s="9"/>
      <c r="N10" s="4"/>
      <c r="O10" s="9"/>
    </row>
    <row r="11" spans="1:7" ht="34.5" customHeight="1">
      <c r="A11" s="46" t="s">
        <v>9</v>
      </c>
      <c r="B11" s="34" t="s">
        <v>177</v>
      </c>
      <c r="C11" s="22"/>
      <c r="D11" s="37"/>
      <c r="E11" s="22"/>
      <c r="F11" s="54"/>
      <c r="G11" s="36"/>
    </row>
    <row r="12" spans="1:15" ht="42" customHeight="1">
      <c r="A12" s="46" t="s">
        <v>10</v>
      </c>
      <c r="B12" s="34" t="s">
        <v>177</v>
      </c>
      <c r="C12" s="22"/>
      <c r="D12" s="24"/>
      <c r="E12" s="24"/>
      <c r="F12" s="34"/>
      <c r="G12" s="36"/>
      <c r="M12" s="9"/>
      <c r="N12" s="4"/>
      <c r="O12" s="9"/>
    </row>
    <row r="13" spans="1:7" ht="34.5" customHeight="1">
      <c r="A13" s="46" t="s">
        <v>11</v>
      </c>
      <c r="B13" s="54">
        <v>43469</v>
      </c>
      <c r="C13" s="22">
        <v>18</v>
      </c>
      <c r="D13" s="22">
        <v>4</v>
      </c>
      <c r="E13" s="22">
        <f>422.69+5.98</f>
        <v>428.67</v>
      </c>
      <c r="F13" s="54" t="s">
        <v>179</v>
      </c>
      <c r="G13" s="36" t="s">
        <v>171</v>
      </c>
    </row>
    <row r="14" spans="1:7" ht="34.5" customHeight="1">
      <c r="A14" s="46" t="s">
        <v>12</v>
      </c>
      <c r="B14" s="34" t="s">
        <v>177</v>
      </c>
      <c r="C14" s="22"/>
      <c r="D14" s="22"/>
      <c r="E14" s="24"/>
      <c r="F14" s="54"/>
      <c r="G14" s="36"/>
    </row>
    <row r="15" spans="1:7" ht="34.5" customHeight="1">
      <c r="A15" s="46" t="s">
        <v>13</v>
      </c>
      <c r="B15" s="54">
        <v>43483</v>
      </c>
      <c r="C15" s="22" t="s">
        <v>161</v>
      </c>
      <c r="D15" s="22"/>
      <c r="E15" s="24"/>
      <c r="F15" s="34"/>
      <c r="G15" s="21"/>
    </row>
    <row r="16" spans="1:7" ht="34.5" customHeight="1">
      <c r="A16" s="46" t="s">
        <v>14</v>
      </c>
      <c r="B16" s="54">
        <v>43447</v>
      </c>
      <c r="C16" s="22" t="s">
        <v>161</v>
      </c>
      <c r="D16" s="22"/>
      <c r="E16" s="24"/>
      <c r="F16" s="34"/>
      <c r="G16" s="36"/>
    </row>
    <row r="17" spans="1:7" ht="34.5" customHeight="1">
      <c r="A17" s="46" t="s">
        <v>15</v>
      </c>
      <c r="B17" s="34" t="s">
        <v>177</v>
      </c>
      <c r="C17" s="22"/>
      <c r="D17" s="22"/>
      <c r="E17" s="24"/>
      <c r="F17" s="34"/>
      <c r="G17" s="36"/>
    </row>
    <row r="18" spans="1:7" ht="34.5" customHeight="1">
      <c r="A18" s="46" t="s">
        <v>16</v>
      </c>
      <c r="B18" s="34" t="s">
        <v>177</v>
      </c>
      <c r="C18" s="22"/>
      <c r="D18" s="22"/>
      <c r="E18" s="24"/>
      <c r="F18" s="34"/>
      <c r="G18" s="38"/>
    </row>
    <row r="19" spans="1:7" ht="34.5" customHeight="1">
      <c r="A19" s="46" t="s">
        <v>159</v>
      </c>
      <c r="B19" s="60" t="s">
        <v>177</v>
      </c>
      <c r="C19" s="60"/>
      <c r="D19" s="60"/>
      <c r="E19" s="60"/>
      <c r="F19" s="29"/>
      <c r="G19" s="39"/>
    </row>
    <row r="20" spans="1:38" ht="34.5" customHeight="1" hidden="1">
      <c r="A20" s="47" t="s">
        <v>103</v>
      </c>
      <c r="B20" s="34"/>
      <c r="C20" s="22"/>
      <c r="D20" s="22"/>
      <c r="E20" s="37"/>
      <c r="F20" s="34"/>
      <c r="G20" s="39"/>
      <c r="AL20" s="10"/>
    </row>
    <row r="21" spans="1:7" ht="21.75" customHeight="1" hidden="1">
      <c r="A21" s="47" t="s">
        <v>104</v>
      </c>
      <c r="B21" s="34"/>
      <c r="C21" s="22"/>
      <c r="D21" s="22"/>
      <c r="E21" s="37"/>
      <c r="F21" s="34"/>
      <c r="G21" s="39"/>
    </row>
    <row r="22" spans="1:38" ht="34.5" customHeight="1" hidden="1">
      <c r="A22" s="47" t="s">
        <v>123</v>
      </c>
      <c r="B22" s="34"/>
      <c r="C22" s="22"/>
      <c r="D22" s="22"/>
      <c r="E22" s="37"/>
      <c r="F22" s="34"/>
      <c r="G22" s="39"/>
      <c r="AL22" s="10"/>
    </row>
    <row r="23" spans="1:38" ht="34.5" customHeight="1">
      <c r="A23" s="46" t="s">
        <v>164</v>
      </c>
      <c r="B23" s="34" t="s">
        <v>177</v>
      </c>
      <c r="C23" s="22"/>
      <c r="D23" s="22"/>
      <c r="E23" s="24"/>
      <c r="F23" s="34"/>
      <c r="G23" s="21"/>
      <c r="AL23" s="10"/>
    </row>
    <row r="24" spans="1:38" ht="34.5" customHeight="1">
      <c r="A24" s="46" t="s">
        <v>136</v>
      </c>
      <c r="B24" s="54">
        <v>43469</v>
      </c>
      <c r="C24" s="22" t="s">
        <v>161</v>
      </c>
      <c r="D24" s="22"/>
      <c r="E24" s="24"/>
      <c r="F24" s="54"/>
      <c r="G24" s="36"/>
      <c r="AL24" s="10"/>
    </row>
    <row r="25" spans="1:7" ht="34.5" customHeight="1" hidden="1">
      <c r="A25" s="47" t="s">
        <v>140</v>
      </c>
      <c r="B25" s="34"/>
      <c r="C25" s="22"/>
      <c r="D25" s="22"/>
      <c r="E25" s="37"/>
      <c r="F25" s="34"/>
      <c r="G25" s="40"/>
    </row>
    <row r="26" spans="1:7" ht="34.5" customHeight="1" hidden="1">
      <c r="A26" s="47" t="s">
        <v>139</v>
      </c>
      <c r="B26" s="34"/>
      <c r="C26" s="22"/>
      <c r="D26" s="22"/>
      <c r="E26" s="37"/>
      <c r="F26" s="34"/>
      <c r="G26" s="39"/>
    </row>
    <row r="27" spans="1:7" ht="34.5" customHeight="1">
      <c r="A27" s="46" t="s">
        <v>17</v>
      </c>
      <c r="B27" s="34" t="s">
        <v>177</v>
      </c>
      <c r="C27" s="22"/>
      <c r="D27" s="22"/>
      <c r="E27" s="24"/>
      <c r="F27" s="34"/>
      <c r="G27" s="21"/>
    </row>
    <row r="28" spans="1:38" ht="34.5" customHeight="1">
      <c r="A28" s="46" t="s">
        <v>18</v>
      </c>
      <c r="B28" s="34" t="s">
        <v>177</v>
      </c>
      <c r="C28" s="22"/>
      <c r="D28" s="22"/>
      <c r="E28" s="24"/>
      <c r="F28" s="34"/>
      <c r="G28" s="36"/>
      <c r="AL28" s="10"/>
    </row>
    <row r="29" spans="1:7" ht="34.5" customHeight="1">
      <c r="A29" s="46" t="s">
        <v>19</v>
      </c>
      <c r="B29" s="34" t="s">
        <v>177</v>
      </c>
      <c r="C29" s="22"/>
      <c r="D29" s="22"/>
      <c r="E29" s="22"/>
      <c r="F29" s="54"/>
      <c r="G29" s="36"/>
    </row>
    <row r="30" spans="1:7" ht="34.5" customHeight="1">
      <c r="A30" s="46" t="s">
        <v>20</v>
      </c>
      <c r="B30" s="54">
        <v>43462</v>
      </c>
      <c r="C30" s="22" t="s">
        <v>161</v>
      </c>
      <c r="D30" s="22"/>
      <c r="E30" s="22"/>
      <c r="F30" s="34"/>
      <c r="G30" s="36"/>
    </row>
    <row r="31" spans="1:24" ht="34.5" customHeight="1">
      <c r="A31" s="46" t="s">
        <v>21</v>
      </c>
      <c r="B31" s="54">
        <v>43452</v>
      </c>
      <c r="C31" s="22" t="s">
        <v>161</v>
      </c>
      <c r="D31" s="22"/>
      <c r="E31" s="24"/>
      <c r="F31" s="34"/>
      <c r="G31" s="36"/>
      <c r="X31" s="11"/>
    </row>
    <row r="32" spans="1:7" ht="34.5" customHeight="1">
      <c r="A32" s="56" t="s">
        <v>22</v>
      </c>
      <c r="B32" s="57">
        <v>43469</v>
      </c>
      <c r="C32" s="58">
        <v>165</v>
      </c>
      <c r="D32" s="58">
        <v>49.5</v>
      </c>
      <c r="E32" s="55">
        <v>49.5</v>
      </c>
      <c r="F32" s="57">
        <v>43285</v>
      </c>
      <c r="G32" s="36"/>
    </row>
    <row r="33" spans="1:7" ht="34.5" customHeight="1">
      <c r="A33" s="46" t="s">
        <v>23</v>
      </c>
      <c r="B33" s="34" t="s">
        <v>177</v>
      </c>
      <c r="C33" s="22"/>
      <c r="D33" s="22"/>
      <c r="E33" s="24"/>
      <c r="F33" s="34"/>
      <c r="G33" s="36"/>
    </row>
    <row r="34" spans="1:7" ht="34.5" customHeight="1">
      <c r="A34" s="69" t="s">
        <v>24</v>
      </c>
      <c r="B34" s="54">
        <v>43483</v>
      </c>
      <c r="C34" s="22">
        <v>2508</v>
      </c>
      <c r="D34" s="22">
        <v>752.4</v>
      </c>
      <c r="E34" s="24">
        <v>752.4</v>
      </c>
      <c r="F34" s="54">
        <v>43483</v>
      </c>
      <c r="G34" s="36" t="s">
        <v>176</v>
      </c>
    </row>
    <row r="35" spans="1:7" ht="34.5" customHeight="1">
      <c r="A35" s="69"/>
      <c r="B35" s="54">
        <v>43483</v>
      </c>
      <c r="C35" s="22">
        <v>740</v>
      </c>
      <c r="D35" s="22">
        <v>277.5</v>
      </c>
      <c r="E35" s="24">
        <v>277.5</v>
      </c>
      <c r="F35" s="54">
        <v>43483</v>
      </c>
      <c r="G35" s="40"/>
    </row>
    <row r="36" spans="1:7" ht="34.5" customHeight="1">
      <c r="A36" s="46" t="s">
        <v>25</v>
      </c>
      <c r="B36" s="34" t="s">
        <v>177</v>
      </c>
      <c r="C36" s="22"/>
      <c r="D36" s="22"/>
      <c r="E36" s="22"/>
      <c r="F36" s="54"/>
      <c r="G36" s="36"/>
    </row>
    <row r="37" spans="1:7" ht="34.5" customHeight="1">
      <c r="A37" s="46" t="s">
        <v>129</v>
      </c>
      <c r="B37" s="54">
        <v>43486</v>
      </c>
      <c r="C37" s="22" t="s">
        <v>161</v>
      </c>
      <c r="D37" s="22"/>
      <c r="E37" s="24"/>
      <c r="F37" s="34"/>
      <c r="G37" s="36"/>
    </row>
    <row r="38" spans="1:7" ht="34.5" customHeight="1">
      <c r="A38" s="63" t="s">
        <v>26</v>
      </c>
      <c r="B38" s="34" t="s">
        <v>177</v>
      </c>
      <c r="C38" s="22"/>
      <c r="D38" s="22"/>
      <c r="E38" s="22"/>
      <c r="F38" s="34"/>
      <c r="G38" s="23"/>
    </row>
    <row r="39" spans="1:7" ht="34.5" customHeight="1">
      <c r="A39" s="63" t="s">
        <v>27</v>
      </c>
      <c r="B39" s="54">
        <v>43472</v>
      </c>
      <c r="C39" s="22">
        <v>9.96</v>
      </c>
      <c r="D39" s="22">
        <v>2.99</v>
      </c>
      <c r="E39" s="60">
        <v>620.29</v>
      </c>
      <c r="F39" s="54">
        <v>43462</v>
      </c>
      <c r="G39" s="39"/>
    </row>
    <row r="40" spans="1:7" ht="34.5" customHeight="1">
      <c r="A40" s="46" t="s">
        <v>28</v>
      </c>
      <c r="B40" s="54">
        <v>43481</v>
      </c>
      <c r="C40" s="22">
        <f>25.62+19.92</f>
        <v>45.540000000000006</v>
      </c>
      <c r="D40" s="22">
        <f>6.35+4.94</f>
        <v>11.29</v>
      </c>
      <c r="E40" s="22">
        <f>11.29</f>
        <v>11.29</v>
      </c>
      <c r="F40" s="54">
        <v>43481</v>
      </c>
      <c r="G40" s="23"/>
    </row>
    <row r="41" spans="1:7" ht="34.5" customHeight="1">
      <c r="A41" s="45" t="s">
        <v>120</v>
      </c>
      <c r="B41" s="34"/>
      <c r="C41" s="24"/>
      <c r="D41" s="24"/>
      <c r="E41" s="22"/>
      <c r="F41" s="34"/>
      <c r="G41" s="21"/>
    </row>
    <row r="42" spans="1:7" ht="34.5" customHeight="1">
      <c r="A42" s="64" t="s">
        <v>145</v>
      </c>
      <c r="B42" s="54">
        <v>43472</v>
      </c>
      <c r="C42" s="22"/>
      <c r="D42" s="22"/>
      <c r="E42" s="22">
        <f>15.39</f>
        <v>15.39</v>
      </c>
      <c r="F42" s="54">
        <v>43472</v>
      </c>
      <c r="G42" s="23"/>
    </row>
    <row r="43" spans="1:38" ht="34.5" customHeight="1" hidden="1">
      <c r="A43" s="64" t="s">
        <v>114</v>
      </c>
      <c r="B43" s="34"/>
      <c r="C43" s="60"/>
      <c r="D43" s="60"/>
      <c r="E43" s="60"/>
      <c r="F43" s="54"/>
      <c r="G43" s="36"/>
      <c r="V43" s="10"/>
      <c r="W43" s="10"/>
      <c r="X43" s="10"/>
      <c r="Y43" s="10"/>
      <c r="AL43" s="10"/>
    </row>
    <row r="44" spans="1:38" ht="34.5" customHeight="1">
      <c r="A44" s="47" t="s">
        <v>116</v>
      </c>
      <c r="B44" s="54">
        <v>43388</v>
      </c>
      <c r="C44" s="34">
        <v>56.92</v>
      </c>
      <c r="D44" s="24">
        <v>17.08</v>
      </c>
      <c r="E44" s="24">
        <v>17.08</v>
      </c>
      <c r="F44" s="54">
        <v>43388</v>
      </c>
      <c r="G44" s="36" t="s">
        <v>168</v>
      </c>
      <c r="V44" s="10"/>
      <c r="W44" s="10"/>
      <c r="X44" s="10"/>
      <c r="Y44" s="10"/>
      <c r="AL44" s="10"/>
    </row>
    <row r="45" spans="1:38" ht="34.5" customHeight="1">
      <c r="A45" s="47" t="s">
        <v>117</v>
      </c>
      <c r="B45" s="54">
        <v>43468</v>
      </c>
      <c r="C45" s="22" t="s">
        <v>161</v>
      </c>
      <c r="D45" s="22"/>
      <c r="E45" s="22"/>
      <c r="F45" s="34"/>
      <c r="G45" s="36"/>
      <c r="V45" s="10"/>
      <c r="W45" s="10"/>
      <c r="X45" s="10"/>
      <c r="Y45" s="10"/>
      <c r="AL45" s="10"/>
    </row>
    <row r="46" spans="1:38" ht="34.5" customHeight="1">
      <c r="A46" s="64" t="s">
        <v>157</v>
      </c>
      <c r="B46" s="54">
        <v>43479</v>
      </c>
      <c r="C46" s="22">
        <v>213.42</v>
      </c>
      <c r="D46" s="22">
        <v>64.03</v>
      </c>
      <c r="E46" s="22">
        <f>2.99+64.03</f>
        <v>67.02</v>
      </c>
      <c r="F46" s="54" t="s">
        <v>178</v>
      </c>
      <c r="G46" s="36"/>
      <c r="V46" s="10"/>
      <c r="W46" s="10"/>
      <c r="X46" s="10"/>
      <c r="Y46" s="10"/>
      <c r="AL46" s="10"/>
    </row>
    <row r="47" spans="1:38" ht="44.25" customHeight="1" hidden="1">
      <c r="A47" s="64" t="s">
        <v>138</v>
      </c>
      <c r="B47" s="54"/>
      <c r="C47" s="22"/>
      <c r="D47" s="22"/>
      <c r="E47" s="22"/>
      <c r="F47" s="54"/>
      <c r="G47" s="36"/>
      <c r="V47" s="10"/>
      <c r="W47" s="10"/>
      <c r="X47" s="10"/>
      <c r="Y47" s="10"/>
      <c r="AL47" s="10"/>
    </row>
    <row r="48" spans="1:38" ht="30.75" customHeight="1">
      <c r="A48" s="47" t="s">
        <v>115</v>
      </c>
      <c r="B48" s="54">
        <v>43472</v>
      </c>
      <c r="C48" s="22">
        <v>9.96</v>
      </c>
      <c r="D48" s="22">
        <v>2.99</v>
      </c>
      <c r="E48" s="22">
        <f>2.99</f>
        <v>2.99</v>
      </c>
      <c r="F48" s="54">
        <v>43448</v>
      </c>
      <c r="G48" s="36"/>
      <c r="V48" s="10"/>
      <c r="W48" s="10"/>
      <c r="X48" s="10"/>
      <c r="Y48" s="10"/>
      <c r="AL48" s="10"/>
    </row>
    <row r="49" spans="1:38" ht="34.5" customHeight="1" hidden="1">
      <c r="A49" s="47" t="s">
        <v>117</v>
      </c>
      <c r="B49" s="34"/>
      <c r="C49" s="22"/>
      <c r="D49" s="22"/>
      <c r="E49" s="22"/>
      <c r="F49" s="34"/>
      <c r="G49" s="36"/>
      <c r="V49" s="10"/>
      <c r="W49" s="10"/>
      <c r="X49" s="10"/>
      <c r="Y49" s="10"/>
      <c r="AL49" s="10"/>
    </row>
    <row r="50" spans="1:38" ht="34.5" customHeight="1">
      <c r="A50" s="47" t="s">
        <v>144</v>
      </c>
      <c r="B50" s="54">
        <v>43495</v>
      </c>
      <c r="C50" s="22" t="s">
        <v>161</v>
      </c>
      <c r="D50" s="22"/>
      <c r="E50" s="22"/>
      <c r="F50" s="54"/>
      <c r="G50" s="21"/>
      <c r="V50" s="10"/>
      <c r="W50" s="10"/>
      <c r="X50" s="10"/>
      <c r="Y50" s="10"/>
      <c r="AL50" s="10"/>
    </row>
    <row r="51" spans="1:38" ht="34.5" customHeight="1">
      <c r="A51" s="47" t="s">
        <v>155</v>
      </c>
      <c r="B51" s="34"/>
      <c r="C51" s="24"/>
      <c r="D51" s="24"/>
      <c r="E51" s="24">
        <v>4.27</v>
      </c>
      <c r="F51" s="54">
        <v>43448</v>
      </c>
      <c r="G51" s="23"/>
      <c r="V51" s="10"/>
      <c r="W51" s="10"/>
      <c r="X51" s="10"/>
      <c r="Y51" s="10"/>
      <c r="AL51" s="10"/>
    </row>
    <row r="52" spans="1:38" ht="34.5" customHeight="1">
      <c r="A52" s="46" t="s">
        <v>29</v>
      </c>
      <c r="B52" s="34" t="s">
        <v>177</v>
      </c>
      <c r="C52" s="34"/>
      <c r="D52" s="24"/>
      <c r="E52" s="24"/>
      <c r="F52" s="34"/>
      <c r="G52" s="36"/>
      <c r="V52" s="10"/>
      <c r="W52" s="10"/>
      <c r="X52" s="10"/>
      <c r="Y52" s="10"/>
      <c r="AL52" s="10"/>
    </row>
    <row r="53" spans="1:38" ht="34.5" customHeight="1">
      <c r="A53" s="46" t="s">
        <v>105</v>
      </c>
      <c r="B53" s="54">
        <v>43461</v>
      </c>
      <c r="C53" s="22">
        <v>9532.61</v>
      </c>
      <c r="D53" s="32">
        <v>2859.55</v>
      </c>
      <c r="E53" s="24">
        <f>2853.38+6.17</f>
        <v>2859.55</v>
      </c>
      <c r="F53" s="54">
        <v>43441</v>
      </c>
      <c r="G53" s="35"/>
      <c r="V53" s="10"/>
      <c r="W53" s="10"/>
      <c r="X53" s="10"/>
      <c r="Y53" s="10"/>
      <c r="AL53" s="10"/>
    </row>
    <row r="54" spans="1:7" ht="34.5" customHeight="1">
      <c r="A54" s="64" t="s">
        <v>106</v>
      </c>
      <c r="B54" s="34"/>
      <c r="C54" s="22"/>
      <c r="D54" s="22"/>
      <c r="E54" s="22">
        <v>35.57</v>
      </c>
      <c r="F54" s="54">
        <v>43475</v>
      </c>
      <c r="G54" s="35"/>
    </row>
    <row r="55" spans="1:7" ht="34.5" customHeight="1">
      <c r="A55" s="63" t="s">
        <v>30</v>
      </c>
      <c r="B55" s="54">
        <v>43473</v>
      </c>
      <c r="C55" s="22" t="s">
        <v>161</v>
      </c>
      <c r="D55" s="22"/>
      <c r="E55" s="22"/>
      <c r="F55" s="54"/>
      <c r="G55" s="36"/>
    </row>
    <row r="56" spans="1:7" ht="34.5" customHeight="1">
      <c r="A56" s="45" t="s">
        <v>119</v>
      </c>
      <c r="B56" s="54">
        <v>43452</v>
      </c>
      <c r="C56" s="22" t="s">
        <v>161</v>
      </c>
      <c r="D56" s="24"/>
      <c r="E56" s="24"/>
      <c r="F56" s="54"/>
      <c r="G56" s="21"/>
    </row>
    <row r="57" spans="1:7" ht="34.5" customHeight="1">
      <c r="A57" s="47" t="s">
        <v>118</v>
      </c>
      <c r="B57" s="54">
        <v>43480</v>
      </c>
      <c r="C57" s="22" t="s">
        <v>161</v>
      </c>
      <c r="D57" s="24"/>
      <c r="E57" s="24"/>
      <c r="F57" s="54"/>
      <c r="G57" s="21"/>
    </row>
    <row r="58" spans="1:38" ht="34.5" customHeight="1">
      <c r="A58" s="68" t="s">
        <v>158</v>
      </c>
      <c r="B58" s="54">
        <v>43452</v>
      </c>
      <c r="C58" s="22" t="s">
        <v>161</v>
      </c>
      <c r="D58" s="22"/>
      <c r="E58" s="60"/>
      <c r="F58" s="54"/>
      <c r="G58" s="36"/>
      <c r="AL58" s="10"/>
    </row>
    <row r="59" spans="1:38" ht="34.5" customHeight="1">
      <c r="A59" s="46" t="s">
        <v>156</v>
      </c>
      <c r="B59" s="54">
        <v>43480</v>
      </c>
      <c r="C59" s="22" t="s">
        <v>161</v>
      </c>
      <c r="D59" s="22"/>
      <c r="E59" s="22"/>
      <c r="F59" s="54"/>
      <c r="G59" s="41"/>
      <c r="AL59" s="10"/>
    </row>
    <row r="60" spans="1:38" ht="34.5" customHeight="1" hidden="1">
      <c r="A60" s="47" t="s">
        <v>153</v>
      </c>
      <c r="B60" s="34"/>
      <c r="C60" s="22"/>
      <c r="D60" s="22"/>
      <c r="E60" s="22"/>
      <c r="F60" s="34"/>
      <c r="G60" s="36"/>
      <c r="AL60" s="10"/>
    </row>
    <row r="61" spans="1:7" ht="34.5" customHeight="1">
      <c r="A61" s="46" t="s">
        <v>31</v>
      </c>
      <c r="B61" s="34" t="s">
        <v>177</v>
      </c>
      <c r="C61" s="22"/>
      <c r="D61" s="22"/>
      <c r="E61" s="22"/>
      <c r="F61" s="34"/>
      <c r="G61" s="36"/>
    </row>
    <row r="62" spans="1:7" ht="34.5" customHeight="1">
      <c r="A62" s="46" t="s">
        <v>166</v>
      </c>
      <c r="B62" s="34"/>
      <c r="C62" s="22"/>
      <c r="D62" s="22"/>
      <c r="E62" s="24">
        <f>70.32+75.13</f>
        <v>145.45</v>
      </c>
      <c r="F62" s="61">
        <v>43462</v>
      </c>
      <c r="G62" s="23"/>
    </row>
    <row r="63" spans="1:7" ht="34.5" customHeight="1" hidden="1">
      <c r="A63" s="48" t="s">
        <v>130</v>
      </c>
      <c r="B63" s="34"/>
      <c r="C63" s="22"/>
      <c r="D63" s="22"/>
      <c r="E63" s="24"/>
      <c r="F63" s="34"/>
      <c r="G63" s="36"/>
    </row>
    <row r="64" spans="1:7" ht="34.5" customHeight="1" hidden="1">
      <c r="A64" s="48" t="s">
        <v>131</v>
      </c>
      <c r="B64" s="34"/>
      <c r="C64" s="22"/>
      <c r="D64" s="22"/>
      <c r="E64" s="24">
        <f>70.32+75.13</f>
        <v>145.45</v>
      </c>
      <c r="F64" s="54">
        <v>43462</v>
      </c>
      <c r="G64" s="36"/>
    </row>
    <row r="65" spans="1:7" ht="34.5" customHeight="1">
      <c r="A65" s="45" t="s">
        <v>160</v>
      </c>
      <c r="B65" s="54">
        <v>43479</v>
      </c>
      <c r="C65" s="22" t="s">
        <v>161</v>
      </c>
      <c r="D65" s="22"/>
      <c r="E65" s="22"/>
      <c r="F65" s="34"/>
      <c r="G65" s="20"/>
    </row>
    <row r="66" spans="1:7" ht="34.5" customHeight="1" hidden="1">
      <c r="A66" s="48" t="s">
        <v>108</v>
      </c>
      <c r="B66" s="34"/>
      <c r="C66" s="22"/>
      <c r="D66" s="22"/>
      <c r="E66" s="22"/>
      <c r="F66" s="22"/>
      <c r="G66" s="21"/>
    </row>
    <row r="67" spans="1:40" ht="27" customHeight="1" hidden="1">
      <c r="A67" s="48" t="s">
        <v>110</v>
      </c>
      <c r="B67" s="34"/>
      <c r="C67" s="22"/>
      <c r="D67" s="22"/>
      <c r="E67" s="22"/>
      <c r="F67" s="62"/>
      <c r="G67" s="21"/>
      <c r="H67" s="13"/>
      <c r="L67" s="5"/>
      <c r="N67" s="4"/>
      <c r="AM67" s="5"/>
      <c r="AN67" s="5"/>
    </row>
    <row r="68" spans="1:7" ht="34.5" customHeight="1" hidden="1">
      <c r="A68" s="48" t="s">
        <v>111</v>
      </c>
      <c r="B68" s="34"/>
      <c r="C68" s="22"/>
      <c r="D68" s="22"/>
      <c r="E68" s="22"/>
      <c r="F68" s="62"/>
      <c r="G68" s="21"/>
    </row>
    <row r="69" spans="1:7" ht="34.5" customHeight="1" hidden="1">
      <c r="A69" s="48" t="s">
        <v>113</v>
      </c>
      <c r="B69" s="34"/>
      <c r="C69" s="22"/>
      <c r="D69" s="22"/>
      <c r="E69" s="22"/>
      <c r="F69" s="22"/>
      <c r="G69" s="21"/>
    </row>
    <row r="70" spans="1:7" ht="32.25" customHeight="1" hidden="1">
      <c r="A70" s="48" t="s">
        <v>108</v>
      </c>
      <c r="B70" s="34"/>
      <c r="C70" s="22"/>
      <c r="D70" s="22"/>
      <c r="E70" s="22"/>
      <c r="F70" s="34"/>
      <c r="G70" s="36"/>
    </row>
    <row r="71" spans="1:7" ht="34.5" customHeight="1" hidden="1">
      <c r="A71" s="48" t="s">
        <v>133</v>
      </c>
      <c r="B71" s="54"/>
      <c r="C71" s="22"/>
      <c r="D71" s="22"/>
      <c r="E71" s="22"/>
      <c r="F71" s="62"/>
      <c r="G71" s="36"/>
    </row>
    <row r="72" spans="1:7" ht="34.5" customHeight="1" hidden="1">
      <c r="A72" s="48" t="s">
        <v>113</v>
      </c>
      <c r="B72" s="34"/>
      <c r="C72" s="22"/>
      <c r="D72" s="22"/>
      <c r="E72" s="22"/>
      <c r="F72" s="22"/>
      <c r="G72" s="36"/>
    </row>
    <row r="73" spans="1:7" ht="34.5" customHeight="1" hidden="1">
      <c r="A73" s="48" t="s">
        <v>110</v>
      </c>
      <c r="B73" s="34"/>
      <c r="C73" s="22"/>
      <c r="D73" s="22"/>
      <c r="E73" s="22"/>
      <c r="F73" s="22"/>
      <c r="G73" s="36"/>
    </row>
    <row r="74" spans="1:7" ht="34.5" customHeight="1" hidden="1">
      <c r="A74" s="48" t="s">
        <v>112</v>
      </c>
      <c r="B74" s="34"/>
      <c r="C74" s="22"/>
      <c r="D74" s="22"/>
      <c r="E74" s="22"/>
      <c r="F74" s="22"/>
      <c r="G74" s="36"/>
    </row>
    <row r="75" spans="1:7" ht="34.5" customHeight="1" hidden="1">
      <c r="A75" s="48" t="s">
        <v>133</v>
      </c>
      <c r="B75" s="34"/>
      <c r="C75" s="22"/>
      <c r="D75" s="22"/>
      <c r="E75" s="22"/>
      <c r="F75" s="22"/>
      <c r="G75" s="36"/>
    </row>
    <row r="76" spans="1:7" ht="34.5" customHeight="1" hidden="1">
      <c r="A76" s="48" t="s">
        <v>109</v>
      </c>
      <c r="B76" s="34"/>
      <c r="C76" s="22"/>
      <c r="D76" s="22"/>
      <c r="E76" s="22"/>
      <c r="F76" s="22"/>
      <c r="G76" s="36"/>
    </row>
    <row r="77" spans="1:7" ht="34.5" customHeight="1">
      <c r="A77" s="45" t="s">
        <v>32</v>
      </c>
      <c r="B77" s="34" t="s">
        <v>177</v>
      </c>
      <c r="C77" s="22"/>
      <c r="D77" s="22"/>
      <c r="E77" s="24"/>
      <c r="F77" s="34"/>
      <c r="G77" s="21"/>
    </row>
    <row r="78" spans="1:7" ht="34.5" customHeight="1">
      <c r="A78" s="45" t="s">
        <v>33</v>
      </c>
      <c r="B78" s="54">
        <v>43313</v>
      </c>
      <c r="C78" s="22"/>
      <c r="D78" s="22">
        <v>1</v>
      </c>
      <c r="E78" s="22">
        <v>1</v>
      </c>
      <c r="F78" s="54">
        <v>43313</v>
      </c>
      <c r="G78" s="36"/>
    </row>
    <row r="79" spans="1:7" ht="34.5" customHeight="1">
      <c r="A79" s="45" t="s">
        <v>34</v>
      </c>
      <c r="B79" s="54">
        <v>43325</v>
      </c>
      <c r="C79" s="22">
        <v>135.3</v>
      </c>
      <c r="D79" s="22">
        <v>40.6</v>
      </c>
      <c r="E79" s="22">
        <v>40.6</v>
      </c>
      <c r="F79" s="54">
        <v>43325</v>
      </c>
      <c r="G79" s="36" t="s">
        <v>168</v>
      </c>
    </row>
    <row r="80" spans="1:7" ht="34.5" customHeight="1">
      <c r="A80" s="45" t="s">
        <v>35</v>
      </c>
      <c r="B80" s="34" t="s">
        <v>177</v>
      </c>
      <c r="C80" s="22"/>
      <c r="D80" s="22"/>
      <c r="E80" s="24"/>
      <c r="F80" s="34"/>
      <c r="G80" s="36"/>
    </row>
    <row r="81" spans="1:7" ht="34.5" customHeight="1">
      <c r="A81" s="45" t="s">
        <v>36</v>
      </c>
      <c r="B81" s="61">
        <v>43462</v>
      </c>
      <c r="C81" s="22">
        <v>56.92</v>
      </c>
      <c r="D81" s="22">
        <f>8.54*2</f>
        <v>17.08</v>
      </c>
      <c r="E81" s="22">
        <f>8.54</f>
        <v>8.54</v>
      </c>
      <c r="F81" s="54">
        <v>43462</v>
      </c>
      <c r="G81" s="36"/>
    </row>
    <row r="82" spans="1:7" ht="34.5" customHeight="1">
      <c r="A82" s="45" t="s">
        <v>37</v>
      </c>
      <c r="B82" s="54">
        <v>43479</v>
      </c>
      <c r="C82" s="22" t="s">
        <v>161</v>
      </c>
      <c r="D82" s="22"/>
      <c r="E82" s="24"/>
      <c r="F82" s="34"/>
      <c r="G82" s="23"/>
    </row>
    <row r="83" spans="1:38" ht="32.25" customHeight="1">
      <c r="A83" s="45" t="s">
        <v>38</v>
      </c>
      <c r="B83" s="34" t="s">
        <v>177</v>
      </c>
      <c r="C83" s="22"/>
      <c r="D83" s="22"/>
      <c r="E83" s="24"/>
      <c r="F83" s="34"/>
      <c r="G83" s="36"/>
      <c r="AL83" s="10"/>
    </row>
    <row r="84" spans="1:7" ht="34.5" customHeight="1">
      <c r="A84" s="45" t="s">
        <v>39</v>
      </c>
      <c r="B84" s="34" t="s">
        <v>177</v>
      </c>
      <c r="C84" s="22"/>
      <c r="D84" s="22"/>
      <c r="E84" s="22"/>
      <c r="F84" s="34"/>
      <c r="G84" s="36"/>
    </row>
    <row r="85" spans="1:7" ht="34.5" customHeight="1">
      <c r="A85" s="45" t="s">
        <v>40</v>
      </c>
      <c r="B85" s="34" t="s">
        <v>177</v>
      </c>
      <c r="C85" s="22"/>
      <c r="D85" s="22"/>
      <c r="E85" s="24"/>
      <c r="F85" s="34"/>
      <c r="G85" s="36"/>
    </row>
    <row r="86" spans="1:7" ht="34.5" customHeight="1">
      <c r="A86" s="45" t="s">
        <v>41</v>
      </c>
      <c r="B86" s="34" t="s">
        <v>177</v>
      </c>
      <c r="C86" s="22"/>
      <c r="D86" s="22"/>
      <c r="E86" s="24"/>
      <c r="F86" s="34"/>
      <c r="G86" s="23"/>
    </row>
    <row r="87" spans="1:7" ht="34.5" customHeight="1">
      <c r="A87" s="45" t="s">
        <v>42</v>
      </c>
      <c r="B87" s="34" t="s">
        <v>177</v>
      </c>
      <c r="C87" s="22"/>
      <c r="D87" s="22"/>
      <c r="E87" s="24"/>
      <c r="F87" s="34"/>
      <c r="G87" s="36"/>
    </row>
    <row r="88" spans="1:7" ht="34.5" customHeight="1">
      <c r="A88" s="45" t="s">
        <v>43</v>
      </c>
      <c r="B88" s="34" t="s">
        <v>177</v>
      </c>
      <c r="C88" s="22"/>
      <c r="D88" s="22"/>
      <c r="E88" s="24"/>
      <c r="F88" s="34"/>
      <c r="G88" s="35"/>
    </row>
    <row r="89" spans="1:7" ht="34.5" customHeight="1">
      <c r="A89" s="45" t="s">
        <v>44</v>
      </c>
      <c r="B89" s="34" t="s">
        <v>177</v>
      </c>
      <c r="C89" s="22"/>
      <c r="D89" s="22"/>
      <c r="E89" s="22"/>
      <c r="F89" s="54"/>
      <c r="G89" s="36"/>
    </row>
    <row r="90" spans="1:7" ht="34.5" customHeight="1">
      <c r="A90" s="45" t="s">
        <v>45</v>
      </c>
      <c r="B90" s="54">
        <v>43475</v>
      </c>
      <c r="C90" s="22">
        <v>35.58</v>
      </c>
      <c r="D90" s="22">
        <v>10.66</v>
      </c>
      <c r="E90" s="37">
        <f>10.67+484.75</f>
        <v>495.42</v>
      </c>
      <c r="F90" s="54">
        <v>43475</v>
      </c>
      <c r="G90" s="36" t="s">
        <v>173</v>
      </c>
    </row>
    <row r="91" spans="1:7" ht="34.5" customHeight="1">
      <c r="A91" s="45" t="s">
        <v>46</v>
      </c>
      <c r="B91" s="54">
        <v>43479</v>
      </c>
      <c r="C91" s="22" t="s">
        <v>161</v>
      </c>
      <c r="D91" s="22"/>
      <c r="E91" s="22"/>
      <c r="F91" s="34"/>
      <c r="G91" s="36"/>
    </row>
    <row r="92" spans="1:13" ht="34.5" customHeight="1">
      <c r="A92" s="45" t="s">
        <v>47</v>
      </c>
      <c r="B92" s="54">
        <v>43481</v>
      </c>
      <c r="C92" s="22"/>
      <c r="D92" s="22">
        <v>996.4</v>
      </c>
      <c r="E92" s="22">
        <f>996.4</f>
        <v>996.4</v>
      </c>
      <c r="F92" s="54">
        <v>43481</v>
      </c>
      <c r="G92" s="35"/>
      <c r="H92" s="12"/>
      <c r="M92" s="9"/>
    </row>
    <row r="93" spans="1:7" ht="34.5" customHeight="1">
      <c r="A93" s="45" t="s">
        <v>48</v>
      </c>
      <c r="B93" s="54">
        <v>43451</v>
      </c>
      <c r="C93" s="22" t="s">
        <v>161</v>
      </c>
      <c r="D93" s="22"/>
      <c r="E93" s="37"/>
      <c r="F93" s="34"/>
      <c r="G93" s="36"/>
    </row>
    <row r="94" spans="1:7" ht="32.25" customHeight="1">
      <c r="A94" s="45" t="s">
        <v>49</v>
      </c>
      <c r="B94" s="54">
        <v>43343</v>
      </c>
      <c r="C94" s="22" t="s">
        <v>161</v>
      </c>
      <c r="D94" s="22"/>
      <c r="E94" s="22"/>
      <c r="F94" s="54"/>
      <c r="G94" s="23"/>
    </row>
    <row r="95" spans="1:7" ht="49.5" customHeight="1">
      <c r="A95" s="45" t="s">
        <v>134</v>
      </c>
      <c r="B95" s="54">
        <v>43476</v>
      </c>
      <c r="C95" s="22">
        <v>2247</v>
      </c>
      <c r="D95" s="22">
        <v>671</v>
      </c>
      <c r="E95" s="22">
        <f>105.5</f>
        <v>105.5</v>
      </c>
      <c r="F95" s="54">
        <v>43111</v>
      </c>
      <c r="G95" s="23"/>
    </row>
    <row r="96" spans="1:19" ht="34.5" customHeight="1">
      <c r="A96" s="45" t="s">
        <v>50</v>
      </c>
      <c r="B96" s="54">
        <v>43468</v>
      </c>
      <c r="C96" s="22">
        <v>19</v>
      </c>
      <c r="D96" s="22"/>
      <c r="E96" s="22"/>
      <c r="F96" s="34"/>
      <c r="G96" s="36"/>
      <c r="R96" s="10"/>
      <c r="S96" s="10"/>
    </row>
    <row r="97" spans="1:19" ht="32.25" customHeight="1">
      <c r="A97" s="45" t="s">
        <v>51</v>
      </c>
      <c r="B97" s="34" t="s">
        <v>177</v>
      </c>
      <c r="C97" s="22"/>
      <c r="D97" s="22"/>
      <c r="E97" s="24"/>
      <c r="F97" s="34"/>
      <c r="G97" s="21"/>
      <c r="R97" s="10"/>
      <c r="S97" s="10"/>
    </row>
    <row r="98" spans="1:7" ht="28.5" customHeight="1">
      <c r="A98" s="45" t="s">
        <v>165</v>
      </c>
      <c r="B98" s="34"/>
      <c r="C98" s="22"/>
      <c r="D98" s="22"/>
      <c r="E98" s="22"/>
      <c r="F98" s="34"/>
      <c r="G98" s="35"/>
    </row>
    <row r="99" spans="1:7" ht="34.5" customHeight="1">
      <c r="A99" s="59" t="s">
        <v>122</v>
      </c>
      <c r="B99" s="54">
        <v>43318</v>
      </c>
      <c r="C99" s="22">
        <v>136.8</v>
      </c>
      <c r="D99" s="22">
        <v>41.04</v>
      </c>
      <c r="E99" s="37">
        <f>41.04</f>
        <v>41.04</v>
      </c>
      <c r="F99" s="54">
        <v>43318</v>
      </c>
      <c r="G99" s="36" t="s">
        <v>168</v>
      </c>
    </row>
    <row r="100" spans="1:7" ht="34.5" customHeight="1">
      <c r="A100" s="48" t="s">
        <v>147</v>
      </c>
      <c r="B100" s="54">
        <v>43482</v>
      </c>
      <c r="C100" s="22" t="s">
        <v>161</v>
      </c>
      <c r="D100" s="22"/>
      <c r="E100" s="24"/>
      <c r="F100" s="54"/>
      <c r="G100" s="36"/>
    </row>
    <row r="101" spans="1:7" ht="34.5" customHeight="1">
      <c r="A101" s="45" t="s">
        <v>52</v>
      </c>
      <c r="B101" s="34" t="s">
        <v>177</v>
      </c>
      <c r="C101" s="22"/>
      <c r="D101" s="22"/>
      <c r="E101" s="22"/>
      <c r="F101" s="54"/>
      <c r="G101" s="42"/>
    </row>
    <row r="102" spans="1:7" ht="34.5" customHeight="1">
      <c r="A102" s="45" t="s">
        <v>53</v>
      </c>
      <c r="B102" s="54">
        <v>43446</v>
      </c>
      <c r="C102" s="22" t="s">
        <v>161</v>
      </c>
      <c r="D102" s="22"/>
      <c r="E102" s="24"/>
      <c r="F102" s="34"/>
      <c r="G102" s="21"/>
    </row>
    <row r="103" spans="1:7" ht="84.75" customHeight="1">
      <c r="A103" s="45" t="s">
        <v>54</v>
      </c>
      <c r="B103" s="54">
        <v>43472</v>
      </c>
      <c r="C103" s="22">
        <f>270.65</f>
        <v>270.65</v>
      </c>
      <c r="D103" s="22">
        <v>81.2</v>
      </c>
      <c r="E103" s="24">
        <v>81.2</v>
      </c>
      <c r="F103" s="54" t="s">
        <v>183</v>
      </c>
      <c r="G103" s="21"/>
    </row>
    <row r="104" spans="1:7" ht="33.75" customHeight="1">
      <c r="A104" s="46" t="s">
        <v>154</v>
      </c>
      <c r="B104" s="34"/>
      <c r="C104" s="22"/>
      <c r="D104" s="22"/>
      <c r="E104" s="24"/>
      <c r="F104" s="34"/>
      <c r="G104" s="36"/>
    </row>
    <row r="105" spans="1:7" ht="36.75" customHeight="1">
      <c r="A105" s="53" t="s">
        <v>169</v>
      </c>
      <c r="B105" s="54"/>
      <c r="C105" s="22"/>
      <c r="D105" s="22">
        <v>5.13</v>
      </c>
      <c r="E105" s="52">
        <v>5.13</v>
      </c>
      <c r="F105" s="54">
        <v>43362</v>
      </c>
      <c r="G105" s="36"/>
    </row>
    <row r="106" spans="1:38" ht="34.5" customHeight="1">
      <c r="A106" s="48" t="s">
        <v>101</v>
      </c>
      <c r="B106" s="54">
        <v>43475</v>
      </c>
      <c r="C106" s="22">
        <v>4983.06</v>
      </c>
      <c r="D106" s="22">
        <v>1494.92</v>
      </c>
      <c r="E106" s="24">
        <v>1494.92</v>
      </c>
      <c r="F106" s="54">
        <v>43465</v>
      </c>
      <c r="G106" s="36"/>
      <c r="AL106" s="10"/>
    </row>
    <row r="107" spans="1:38" ht="34.5" customHeight="1">
      <c r="A107" s="48" t="s">
        <v>128</v>
      </c>
      <c r="B107" s="54">
        <v>43332</v>
      </c>
      <c r="C107" s="22">
        <v>59.85</v>
      </c>
      <c r="D107" s="22">
        <v>17.96</v>
      </c>
      <c r="E107" s="24">
        <v>17.96</v>
      </c>
      <c r="F107" s="54">
        <v>43321</v>
      </c>
      <c r="G107" s="36" t="s">
        <v>168</v>
      </c>
      <c r="AL107" s="10"/>
    </row>
    <row r="108" spans="1:38" ht="34.5" customHeight="1" hidden="1">
      <c r="A108" s="48" t="s">
        <v>100</v>
      </c>
      <c r="B108" s="34"/>
      <c r="C108" s="22"/>
      <c r="D108" s="22"/>
      <c r="E108" s="22"/>
      <c r="F108" s="34"/>
      <c r="G108" s="21"/>
      <c r="AL108" s="10"/>
    </row>
    <row r="109" spans="1:38" ht="34.5" customHeight="1" hidden="1">
      <c r="A109" s="48" t="s">
        <v>127</v>
      </c>
      <c r="B109" s="34"/>
      <c r="C109" s="22"/>
      <c r="D109" s="22"/>
      <c r="E109" s="24"/>
      <c r="F109" s="34"/>
      <c r="G109" s="21"/>
      <c r="AL109" s="10"/>
    </row>
    <row r="110" spans="1:38" ht="34.5" customHeight="1">
      <c r="A110" s="71" t="s">
        <v>102</v>
      </c>
      <c r="B110" s="54">
        <v>43313</v>
      </c>
      <c r="C110" s="22">
        <v>17.1</v>
      </c>
      <c r="D110" s="22">
        <v>5.14</v>
      </c>
      <c r="E110" s="60">
        <v>5.14</v>
      </c>
      <c r="F110" s="54">
        <v>43313</v>
      </c>
      <c r="G110" s="36" t="s">
        <v>168</v>
      </c>
      <c r="AL110" s="10"/>
    </row>
    <row r="111" spans="1:38" ht="39" customHeight="1">
      <c r="A111" s="72"/>
      <c r="B111" s="54">
        <v>43482</v>
      </c>
      <c r="C111" s="22">
        <v>8.55</v>
      </c>
      <c r="D111" s="22">
        <v>2.57</v>
      </c>
      <c r="E111" s="24">
        <v>2.57</v>
      </c>
      <c r="F111" s="54">
        <v>43786</v>
      </c>
      <c r="G111" s="36"/>
      <c r="AL111" s="10"/>
    </row>
    <row r="112" spans="1:38" ht="34.5" customHeight="1" hidden="1">
      <c r="A112" s="48" t="s">
        <v>141</v>
      </c>
      <c r="B112" s="34"/>
      <c r="C112" s="22"/>
      <c r="D112" s="22"/>
      <c r="E112" s="22"/>
      <c r="F112" s="34"/>
      <c r="G112" s="36"/>
      <c r="AL112" s="10"/>
    </row>
    <row r="113" spans="1:38" ht="34.5" customHeight="1">
      <c r="A113" s="48" t="s">
        <v>101</v>
      </c>
      <c r="B113" s="34"/>
      <c r="C113" s="22"/>
      <c r="D113" s="22"/>
      <c r="E113" s="22">
        <v>1494.92</v>
      </c>
      <c r="F113" s="54">
        <v>43465</v>
      </c>
      <c r="G113" s="23"/>
      <c r="AL113" s="10"/>
    </row>
    <row r="114" spans="1:38" ht="34.5" customHeight="1">
      <c r="A114" s="45" t="s">
        <v>55</v>
      </c>
      <c r="B114" s="54">
        <v>43321</v>
      </c>
      <c r="C114" s="22" t="s">
        <v>161</v>
      </c>
      <c r="D114" s="22"/>
      <c r="E114" s="24"/>
      <c r="F114" s="34"/>
      <c r="G114" s="23"/>
      <c r="AL114" s="10"/>
    </row>
    <row r="115" spans="1:38" ht="34.5" customHeight="1">
      <c r="A115" s="45" t="s">
        <v>56</v>
      </c>
      <c r="B115" s="54">
        <v>43480</v>
      </c>
      <c r="C115" s="22" t="s">
        <v>161</v>
      </c>
      <c r="D115" s="22"/>
      <c r="E115" s="24"/>
      <c r="F115" s="34"/>
      <c r="G115" s="21"/>
      <c r="AL115" s="10"/>
    </row>
    <row r="116" spans="1:38" ht="34.5" customHeight="1">
      <c r="A116" s="45" t="s">
        <v>57</v>
      </c>
      <c r="B116" s="34" t="s">
        <v>177</v>
      </c>
      <c r="C116" s="22"/>
      <c r="D116" s="22"/>
      <c r="E116" s="24"/>
      <c r="F116" s="34"/>
      <c r="G116" s="36"/>
      <c r="AL116" s="10"/>
    </row>
    <row r="117" spans="1:7" ht="34.5" customHeight="1">
      <c r="A117" s="45" t="s">
        <v>98</v>
      </c>
      <c r="B117" s="54">
        <v>43475</v>
      </c>
      <c r="C117" s="22">
        <v>2091</v>
      </c>
      <c r="D117" s="22">
        <v>604</v>
      </c>
      <c r="E117" s="22"/>
      <c r="F117" s="34"/>
      <c r="G117" s="38"/>
    </row>
    <row r="118" spans="1:7" ht="34.5" customHeight="1">
      <c r="A118" s="45" t="s">
        <v>58</v>
      </c>
      <c r="B118" s="34" t="s">
        <v>177</v>
      </c>
      <c r="C118" s="22"/>
      <c r="D118" s="22"/>
      <c r="E118" s="24"/>
      <c r="F118" s="34"/>
      <c r="G118" s="21"/>
    </row>
    <row r="119" spans="1:7" ht="34.5" customHeight="1">
      <c r="A119" s="45" t="s">
        <v>59</v>
      </c>
      <c r="B119" s="34" t="s">
        <v>177</v>
      </c>
      <c r="C119" s="22"/>
      <c r="D119" s="22"/>
      <c r="E119" s="24"/>
      <c r="F119" s="34"/>
      <c r="G119" s="21"/>
    </row>
    <row r="120" spans="1:38" ht="34.5" customHeight="1">
      <c r="A120" s="45" t="s">
        <v>60</v>
      </c>
      <c r="B120" s="34"/>
      <c r="C120" s="22"/>
      <c r="D120" s="22"/>
      <c r="E120" s="22">
        <f>150</f>
        <v>150</v>
      </c>
      <c r="F120" s="54">
        <v>43452</v>
      </c>
      <c r="G120" s="23"/>
      <c r="M120" s="9"/>
      <c r="AL120" s="10"/>
    </row>
    <row r="121" spans="1:7" ht="34.5" customHeight="1">
      <c r="A121" s="45" t="s">
        <v>135</v>
      </c>
      <c r="B121" s="54">
        <v>43480</v>
      </c>
      <c r="C121" s="22" t="s">
        <v>161</v>
      </c>
      <c r="D121" s="22"/>
      <c r="E121" s="24"/>
      <c r="F121" s="34"/>
      <c r="G121" s="40"/>
    </row>
    <row r="122" spans="1:38" ht="34.5" customHeight="1">
      <c r="A122" s="45" t="s">
        <v>61</v>
      </c>
      <c r="B122" s="34" t="s">
        <v>177</v>
      </c>
      <c r="C122" s="22"/>
      <c r="D122" s="22"/>
      <c r="E122" s="24"/>
      <c r="F122" s="34"/>
      <c r="G122" s="36"/>
      <c r="N122"/>
      <c r="O122"/>
      <c r="P122"/>
      <c r="Q122"/>
      <c r="R122"/>
      <c r="S122"/>
      <c r="T122"/>
      <c r="U122"/>
      <c r="V122"/>
      <c r="W122"/>
      <c r="X122"/>
      <c r="Y122"/>
      <c r="Z122"/>
      <c r="AA122"/>
      <c r="AB122"/>
      <c r="AC122"/>
      <c r="AD122"/>
      <c r="AE122"/>
      <c r="AF122"/>
      <c r="AG122"/>
      <c r="AH122"/>
      <c r="AI122"/>
      <c r="AJ122"/>
      <c r="AK122"/>
      <c r="AL122"/>
    </row>
    <row r="123" spans="1:38" ht="34.5" customHeight="1">
      <c r="A123" s="45" t="s">
        <v>62</v>
      </c>
      <c r="B123" s="34" t="s">
        <v>177</v>
      </c>
      <c r="C123" s="22"/>
      <c r="D123" s="22"/>
      <c r="E123" s="24"/>
      <c r="F123" s="34"/>
      <c r="G123" s="21"/>
      <c r="N123"/>
      <c r="O123"/>
      <c r="P123"/>
      <c r="Q123"/>
      <c r="R123"/>
      <c r="S123"/>
      <c r="T123"/>
      <c r="U123"/>
      <c r="V123"/>
      <c r="W123"/>
      <c r="X123"/>
      <c r="Y123"/>
      <c r="Z123"/>
      <c r="AA123"/>
      <c r="AB123"/>
      <c r="AC123"/>
      <c r="AD123"/>
      <c r="AE123"/>
      <c r="AF123"/>
      <c r="AG123"/>
      <c r="AH123"/>
      <c r="AI123"/>
      <c r="AJ123"/>
      <c r="AK123"/>
      <c r="AL123"/>
    </row>
    <row r="124" spans="1:38" ht="34.5" customHeight="1">
      <c r="A124" s="45" t="s">
        <v>63</v>
      </c>
      <c r="B124" s="54">
        <v>43476</v>
      </c>
      <c r="C124" s="22">
        <v>34.19</v>
      </c>
      <c r="D124" s="22">
        <v>10.25</v>
      </c>
      <c r="E124" s="22">
        <f>10.25</f>
        <v>10.25</v>
      </c>
      <c r="F124" s="54">
        <v>43480</v>
      </c>
      <c r="G124" s="23"/>
      <c r="N124"/>
      <c r="O124"/>
      <c r="P124"/>
      <c r="Q124"/>
      <c r="R124"/>
      <c r="S124"/>
      <c r="T124"/>
      <c r="U124"/>
      <c r="V124"/>
      <c r="W124"/>
      <c r="X124"/>
      <c r="Y124"/>
      <c r="Z124"/>
      <c r="AA124"/>
      <c r="AB124"/>
      <c r="AC124"/>
      <c r="AD124"/>
      <c r="AE124"/>
      <c r="AF124"/>
      <c r="AG124"/>
      <c r="AH124"/>
      <c r="AI124"/>
      <c r="AJ124"/>
      <c r="AK124"/>
      <c r="AL124"/>
    </row>
    <row r="125" spans="1:38" ht="34.5" customHeight="1">
      <c r="A125" s="45" t="s">
        <v>64</v>
      </c>
      <c r="B125" s="54">
        <v>43487</v>
      </c>
      <c r="C125" s="22">
        <v>9134.19</v>
      </c>
      <c r="D125" s="22">
        <v>2740.22</v>
      </c>
      <c r="E125" s="37">
        <v>3813.22</v>
      </c>
      <c r="F125" s="54">
        <v>43483</v>
      </c>
      <c r="G125" s="36"/>
      <c r="N125"/>
      <c r="O125"/>
      <c r="P125"/>
      <c r="Q125"/>
      <c r="R125"/>
      <c r="S125"/>
      <c r="T125"/>
      <c r="U125"/>
      <c r="V125"/>
      <c r="W125"/>
      <c r="X125"/>
      <c r="Y125"/>
      <c r="Z125"/>
      <c r="AA125"/>
      <c r="AB125"/>
      <c r="AC125"/>
      <c r="AD125"/>
      <c r="AE125"/>
      <c r="AF125"/>
      <c r="AG125"/>
      <c r="AH125"/>
      <c r="AI125"/>
      <c r="AJ125"/>
      <c r="AK125"/>
      <c r="AL125"/>
    </row>
    <row r="126" spans="1:38" ht="34.5" customHeight="1">
      <c r="A126" s="45" t="s">
        <v>65</v>
      </c>
      <c r="B126" s="34" t="s">
        <v>177</v>
      </c>
      <c r="C126" s="22"/>
      <c r="D126" s="22"/>
      <c r="E126" s="22"/>
      <c r="F126" s="54"/>
      <c r="G126" s="23"/>
      <c r="I126" s="5" t="s">
        <v>132</v>
      </c>
      <c r="N126"/>
      <c r="O126"/>
      <c r="P126"/>
      <c r="Q126"/>
      <c r="R126"/>
      <c r="S126"/>
      <c r="T126"/>
      <c r="U126"/>
      <c r="V126"/>
      <c r="W126"/>
      <c r="X126"/>
      <c r="Y126"/>
      <c r="Z126"/>
      <c r="AA126"/>
      <c r="AB126"/>
      <c r="AC126"/>
      <c r="AD126"/>
      <c r="AE126"/>
      <c r="AF126"/>
      <c r="AG126"/>
      <c r="AH126"/>
      <c r="AI126"/>
      <c r="AJ126"/>
      <c r="AK126"/>
      <c r="AL126"/>
    </row>
    <row r="127" spans="1:38" ht="34.5" customHeight="1">
      <c r="A127" s="45" t="s">
        <v>66</v>
      </c>
      <c r="B127" s="34" t="s">
        <v>177</v>
      </c>
      <c r="C127" s="22"/>
      <c r="D127" s="22"/>
      <c r="E127" s="22"/>
      <c r="F127" s="34"/>
      <c r="G127" s="36"/>
      <c r="N127"/>
      <c r="O127"/>
      <c r="P127"/>
      <c r="Q127"/>
      <c r="R127"/>
      <c r="S127"/>
      <c r="T127"/>
      <c r="U127"/>
      <c r="V127"/>
      <c r="W127"/>
      <c r="X127"/>
      <c r="Y127"/>
      <c r="Z127"/>
      <c r="AA127"/>
      <c r="AB127"/>
      <c r="AC127"/>
      <c r="AD127"/>
      <c r="AE127"/>
      <c r="AF127"/>
      <c r="AG127"/>
      <c r="AH127"/>
      <c r="AI127"/>
      <c r="AJ127"/>
      <c r="AK127"/>
      <c r="AL127"/>
    </row>
    <row r="128" spans="1:38" ht="34.5" customHeight="1">
      <c r="A128" s="45" t="s">
        <v>67</v>
      </c>
      <c r="B128" s="62">
        <v>43479</v>
      </c>
      <c r="C128" s="22" t="s">
        <v>161</v>
      </c>
      <c r="D128" s="22"/>
      <c r="E128" s="24"/>
      <c r="F128" s="34"/>
      <c r="G128" s="21"/>
      <c r="N128"/>
      <c r="O128"/>
      <c r="P128"/>
      <c r="Q128"/>
      <c r="R128"/>
      <c r="S128"/>
      <c r="T128"/>
      <c r="U128"/>
      <c r="V128"/>
      <c r="W128"/>
      <c r="X128"/>
      <c r="Y128"/>
      <c r="Z128"/>
      <c r="AA128"/>
      <c r="AB128"/>
      <c r="AC128"/>
      <c r="AD128"/>
      <c r="AE128"/>
      <c r="AF128"/>
      <c r="AG128"/>
      <c r="AH128"/>
      <c r="AI128"/>
      <c r="AJ128"/>
      <c r="AK128"/>
      <c r="AL128"/>
    </row>
    <row r="129" spans="1:38" ht="34.5" customHeight="1">
      <c r="A129" s="45" t="s">
        <v>68</v>
      </c>
      <c r="B129" s="34" t="s">
        <v>177</v>
      </c>
      <c r="C129" s="22"/>
      <c r="D129" s="22"/>
      <c r="E129" s="24"/>
      <c r="F129" s="34"/>
      <c r="G129" s="23"/>
      <c r="N129"/>
      <c r="O129"/>
      <c r="P129"/>
      <c r="Q129"/>
      <c r="R129"/>
      <c r="S129"/>
      <c r="T129"/>
      <c r="U129"/>
      <c r="V129"/>
      <c r="W129"/>
      <c r="X129"/>
      <c r="Y129"/>
      <c r="Z129"/>
      <c r="AA129"/>
      <c r="AB129"/>
      <c r="AC129"/>
      <c r="AD129"/>
      <c r="AE129"/>
      <c r="AF129"/>
      <c r="AG129"/>
      <c r="AH129"/>
      <c r="AI129"/>
      <c r="AJ129"/>
      <c r="AK129"/>
      <c r="AL129"/>
    </row>
    <row r="130" spans="1:38" ht="36.75" customHeight="1">
      <c r="A130" s="46" t="s">
        <v>143</v>
      </c>
      <c r="B130" s="34"/>
      <c r="C130" s="22"/>
      <c r="D130" s="22">
        <v>5.16</v>
      </c>
      <c r="E130" s="22">
        <f>5.13+50.43</f>
        <v>55.56</v>
      </c>
      <c r="F130" s="54" t="s">
        <v>172</v>
      </c>
      <c r="G130" s="25"/>
      <c r="N130"/>
      <c r="O130"/>
      <c r="P130"/>
      <c r="Q130"/>
      <c r="R130"/>
      <c r="S130"/>
      <c r="T130"/>
      <c r="U130"/>
      <c r="V130"/>
      <c r="W130"/>
      <c r="X130"/>
      <c r="Y130"/>
      <c r="Z130"/>
      <c r="AA130"/>
      <c r="AB130"/>
      <c r="AC130"/>
      <c r="AD130"/>
      <c r="AE130"/>
      <c r="AF130"/>
      <c r="AG130"/>
      <c r="AH130"/>
      <c r="AI130"/>
      <c r="AJ130"/>
      <c r="AK130"/>
      <c r="AL130"/>
    </row>
    <row r="131" spans="1:38" ht="34.5" customHeight="1" hidden="1">
      <c r="A131" s="48" t="s">
        <v>142</v>
      </c>
      <c r="B131" s="34"/>
      <c r="C131" s="22"/>
      <c r="D131" s="22"/>
      <c r="E131" s="22"/>
      <c r="F131" s="34"/>
      <c r="G131" s="35"/>
      <c r="N131"/>
      <c r="O131"/>
      <c r="P131"/>
      <c r="Q131"/>
      <c r="R131"/>
      <c r="S131"/>
      <c r="T131"/>
      <c r="U131"/>
      <c r="V131"/>
      <c r="W131"/>
      <c r="X131"/>
      <c r="Y131"/>
      <c r="Z131"/>
      <c r="AA131"/>
      <c r="AB131"/>
      <c r="AC131"/>
      <c r="AD131"/>
      <c r="AE131"/>
      <c r="AF131"/>
      <c r="AG131"/>
      <c r="AH131"/>
      <c r="AI131"/>
      <c r="AJ131"/>
      <c r="AK131"/>
      <c r="AL131"/>
    </row>
    <row r="132" spans="1:38" ht="34.5" customHeight="1">
      <c r="A132" s="45" t="s">
        <v>149</v>
      </c>
      <c r="B132" s="34"/>
      <c r="C132" s="22"/>
      <c r="D132" s="22"/>
      <c r="E132" s="22">
        <v>924.19</v>
      </c>
      <c r="F132" s="54">
        <v>43473</v>
      </c>
      <c r="G132" s="35"/>
      <c r="N132"/>
      <c r="O132"/>
      <c r="P132"/>
      <c r="Q132"/>
      <c r="R132"/>
      <c r="S132"/>
      <c r="T132"/>
      <c r="U132"/>
      <c r="V132"/>
      <c r="W132"/>
      <c r="X132"/>
      <c r="Y132"/>
      <c r="Z132"/>
      <c r="AA132"/>
      <c r="AB132"/>
      <c r="AC132"/>
      <c r="AD132"/>
      <c r="AE132"/>
      <c r="AF132"/>
      <c r="AG132"/>
      <c r="AH132"/>
      <c r="AI132"/>
      <c r="AJ132"/>
      <c r="AK132"/>
      <c r="AL132"/>
    </row>
    <row r="133" spans="1:38" ht="98.25" customHeight="1">
      <c r="A133" s="45" t="s">
        <v>69</v>
      </c>
      <c r="B133" s="54">
        <v>43475</v>
      </c>
      <c r="C133" s="22">
        <v>7497.95</v>
      </c>
      <c r="D133" s="22">
        <v>2249.48</v>
      </c>
      <c r="E133" s="22">
        <v>2249.48</v>
      </c>
      <c r="F133" s="54" t="s">
        <v>170</v>
      </c>
      <c r="G133" s="21"/>
      <c r="N133"/>
      <c r="O133"/>
      <c r="P133"/>
      <c r="Q133"/>
      <c r="R133"/>
      <c r="S133"/>
      <c r="T133"/>
      <c r="U133"/>
      <c r="V133"/>
      <c r="W133"/>
      <c r="X133"/>
      <c r="Y133"/>
      <c r="Z133"/>
      <c r="AA133"/>
      <c r="AB133"/>
      <c r="AC133"/>
      <c r="AD133"/>
      <c r="AE133"/>
      <c r="AF133"/>
      <c r="AG133"/>
      <c r="AH133"/>
      <c r="AI133"/>
      <c r="AJ133"/>
      <c r="AK133"/>
      <c r="AL133"/>
    </row>
    <row r="134" spans="1:38" ht="32.25" customHeight="1">
      <c r="A134" s="73" t="s">
        <v>70</v>
      </c>
      <c r="B134" s="54"/>
      <c r="C134" s="22"/>
      <c r="D134" s="22"/>
      <c r="E134" s="22">
        <v>308.08</v>
      </c>
      <c r="F134" s="54">
        <v>43348</v>
      </c>
      <c r="G134" s="65" t="s">
        <v>168</v>
      </c>
      <c r="N134"/>
      <c r="O134"/>
      <c r="P134"/>
      <c r="Q134"/>
      <c r="R134"/>
      <c r="S134"/>
      <c r="T134"/>
      <c r="U134"/>
      <c r="V134"/>
      <c r="W134"/>
      <c r="X134"/>
      <c r="Y134"/>
      <c r="Z134"/>
      <c r="AA134"/>
      <c r="AB134"/>
      <c r="AC134"/>
      <c r="AD134"/>
      <c r="AE134"/>
      <c r="AF134"/>
      <c r="AG134"/>
      <c r="AH134"/>
      <c r="AI134"/>
      <c r="AJ134"/>
      <c r="AK134"/>
      <c r="AL134"/>
    </row>
    <row r="135" spans="1:38" ht="56.25" customHeight="1">
      <c r="A135" s="74"/>
      <c r="B135" s="54">
        <v>43480</v>
      </c>
      <c r="C135" s="22">
        <v>713.19</v>
      </c>
      <c r="D135" s="22">
        <v>213.83</v>
      </c>
      <c r="E135" s="24">
        <v>213.83</v>
      </c>
      <c r="F135" s="54" t="s">
        <v>184</v>
      </c>
      <c r="G135" s="21"/>
      <c r="N135"/>
      <c r="O135"/>
      <c r="P135"/>
      <c r="Q135"/>
      <c r="R135"/>
      <c r="S135"/>
      <c r="T135"/>
      <c r="U135"/>
      <c r="V135"/>
      <c r="W135"/>
      <c r="X135"/>
      <c r="Y135"/>
      <c r="Z135"/>
      <c r="AA135"/>
      <c r="AB135"/>
      <c r="AC135"/>
      <c r="AD135"/>
      <c r="AE135"/>
      <c r="AF135"/>
      <c r="AG135"/>
      <c r="AH135"/>
      <c r="AI135"/>
      <c r="AJ135"/>
      <c r="AK135"/>
      <c r="AL135"/>
    </row>
    <row r="136" spans="1:38" ht="34.5" customHeight="1">
      <c r="A136" s="45" t="s">
        <v>146</v>
      </c>
      <c r="B136" s="54">
        <v>43472</v>
      </c>
      <c r="C136" s="22" t="s">
        <v>161</v>
      </c>
      <c r="D136" s="22"/>
      <c r="E136" s="22"/>
      <c r="F136" s="54"/>
      <c r="G136" s="65"/>
      <c r="N136"/>
      <c r="O136"/>
      <c r="P136"/>
      <c r="Q136"/>
      <c r="R136"/>
      <c r="S136"/>
      <c r="T136"/>
      <c r="U136"/>
      <c r="V136"/>
      <c r="W136"/>
      <c r="X136"/>
      <c r="Y136"/>
      <c r="Z136"/>
      <c r="AA136"/>
      <c r="AB136"/>
      <c r="AC136"/>
      <c r="AD136"/>
      <c r="AE136"/>
      <c r="AF136"/>
      <c r="AG136"/>
      <c r="AH136"/>
      <c r="AI136"/>
      <c r="AJ136"/>
      <c r="AK136"/>
      <c r="AL136"/>
    </row>
    <row r="137" spans="1:38" ht="32.25" customHeight="1">
      <c r="A137" s="45" t="s">
        <v>71</v>
      </c>
      <c r="B137" s="34" t="s">
        <v>177</v>
      </c>
      <c r="C137" s="22"/>
      <c r="D137" s="22"/>
      <c r="E137" s="22"/>
      <c r="F137" s="34"/>
      <c r="G137" s="36"/>
      <c r="N137"/>
      <c r="O137"/>
      <c r="P137"/>
      <c r="Q137"/>
      <c r="R137"/>
      <c r="S137"/>
      <c r="T137"/>
      <c r="U137"/>
      <c r="V137"/>
      <c r="W137"/>
      <c r="X137"/>
      <c r="Y137"/>
      <c r="Z137"/>
      <c r="AA137"/>
      <c r="AB137"/>
      <c r="AC137"/>
      <c r="AD137"/>
      <c r="AE137"/>
      <c r="AF137"/>
      <c r="AG137"/>
      <c r="AH137"/>
      <c r="AI137"/>
      <c r="AJ137"/>
      <c r="AK137"/>
      <c r="AL137"/>
    </row>
    <row r="138" spans="1:38" ht="28.5" customHeight="1">
      <c r="A138" s="45" t="s">
        <v>72</v>
      </c>
      <c r="B138" s="34" t="s">
        <v>177</v>
      </c>
      <c r="C138" s="22"/>
      <c r="D138" s="22"/>
      <c r="E138" s="24"/>
      <c r="F138" s="34"/>
      <c r="G138" s="23"/>
      <c r="M138" s="9"/>
      <c r="N138"/>
      <c r="O138"/>
      <c r="P138"/>
      <c r="Q138"/>
      <c r="R138"/>
      <c r="S138"/>
      <c r="T138"/>
      <c r="U138"/>
      <c r="V138"/>
      <c r="W138"/>
      <c r="X138"/>
      <c r="Y138"/>
      <c r="Z138"/>
      <c r="AA138"/>
      <c r="AB138"/>
      <c r="AC138"/>
      <c r="AD138"/>
      <c r="AE138"/>
      <c r="AF138"/>
      <c r="AG138"/>
      <c r="AH138"/>
      <c r="AI138"/>
      <c r="AJ138"/>
      <c r="AK138"/>
      <c r="AL138"/>
    </row>
    <row r="139" spans="1:38" ht="34.5" customHeight="1">
      <c r="A139" s="45" t="s">
        <v>73</v>
      </c>
      <c r="B139" s="54">
        <v>43447</v>
      </c>
      <c r="C139" s="22" t="s">
        <v>161</v>
      </c>
      <c r="D139" s="22"/>
      <c r="E139" s="24"/>
      <c r="F139" s="34"/>
      <c r="G139" s="39"/>
      <c r="H139"/>
      <c r="I139"/>
      <c r="J139"/>
      <c r="K139"/>
      <c r="L139"/>
      <c r="M139"/>
      <c r="N139"/>
      <c r="O139"/>
      <c r="P139"/>
      <c r="Q139"/>
      <c r="R139"/>
      <c r="S139"/>
      <c r="T139"/>
      <c r="U139"/>
      <c r="V139"/>
      <c r="W139"/>
      <c r="X139"/>
      <c r="Y139"/>
      <c r="Z139"/>
      <c r="AA139"/>
      <c r="AB139"/>
      <c r="AC139"/>
      <c r="AD139"/>
      <c r="AE139"/>
      <c r="AF139"/>
      <c r="AG139"/>
      <c r="AH139"/>
      <c r="AI139"/>
      <c r="AJ139"/>
      <c r="AK139"/>
      <c r="AL139"/>
    </row>
    <row r="140" spans="1:38" ht="69" customHeight="1">
      <c r="A140" s="45" t="s">
        <v>74</v>
      </c>
      <c r="B140" s="62">
        <v>43487</v>
      </c>
      <c r="C140" s="60">
        <v>11203.09</v>
      </c>
      <c r="D140" s="60">
        <v>3341.94</v>
      </c>
      <c r="E140" s="60">
        <f>1097.94+2327.33</f>
        <v>3425.27</v>
      </c>
      <c r="F140" s="29" t="s">
        <v>185</v>
      </c>
      <c r="G140" s="36"/>
      <c r="H140"/>
      <c r="I140"/>
      <c r="J140"/>
      <c r="K140"/>
      <c r="L140"/>
      <c r="M140"/>
      <c r="N140"/>
      <c r="O140"/>
      <c r="P140"/>
      <c r="Q140"/>
      <c r="R140"/>
      <c r="S140"/>
      <c r="T140"/>
      <c r="U140"/>
      <c r="V140"/>
      <c r="W140"/>
      <c r="X140"/>
      <c r="Y140"/>
      <c r="Z140"/>
      <c r="AA140"/>
      <c r="AB140"/>
      <c r="AC140"/>
      <c r="AD140"/>
      <c r="AE140"/>
      <c r="AF140"/>
      <c r="AG140"/>
      <c r="AH140"/>
      <c r="AI140"/>
      <c r="AJ140"/>
      <c r="AK140"/>
      <c r="AL140"/>
    </row>
    <row r="141" spans="1:38" ht="72" customHeight="1">
      <c r="A141" s="45" t="s">
        <v>75</v>
      </c>
      <c r="B141" s="54">
        <v>43472</v>
      </c>
      <c r="C141" s="22">
        <v>118</v>
      </c>
      <c r="D141" s="22"/>
      <c r="E141" s="22"/>
      <c r="F141" s="34"/>
      <c r="G141" s="36"/>
      <c r="H141"/>
      <c r="I141"/>
      <c r="J141"/>
      <c r="K141"/>
      <c r="L141"/>
      <c r="M141"/>
      <c r="N141"/>
      <c r="O141"/>
      <c r="P141"/>
      <c r="Q141"/>
      <c r="R141"/>
      <c r="S141"/>
      <c r="T141"/>
      <c r="U141"/>
      <c r="V141"/>
      <c r="W141"/>
      <c r="X141"/>
      <c r="Y141"/>
      <c r="Z141"/>
      <c r="AA141"/>
      <c r="AB141"/>
      <c r="AC141"/>
      <c r="AD141"/>
      <c r="AE141"/>
      <c r="AF141"/>
      <c r="AG141"/>
      <c r="AH141"/>
      <c r="AI141"/>
      <c r="AJ141"/>
      <c r="AK141"/>
      <c r="AL141"/>
    </row>
    <row r="142" spans="1:38" ht="34.5" customHeight="1">
      <c r="A142" s="45" t="s">
        <v>76</v>
      </c>
      <c r="B142" s="54">
        <v>43480</v>
      </c>
      <c r="C142" s="22">
        <v>7180</v>
      </c>
      <c r="D142" s="22">
        <v>1224</v>
      </c>
      <c r="E142" s="22">
        <f>1224</f>
        <v>1224</v>
      </c>
      <c r="F142" s="54">
        <v>43481</v>
      </c>
      <c r="G142" s="36"/>
      <c r="H142"/>
      <c r="I142"/>
      <c r="J142"/>
      <c r="K142"/>
      <c r="L142"/>
      <c r="M142"/>
      <c r="N142"/>
      <c r="O142"/>
      <c r="P142"/>
      <c r="Q142"/>
      <c r="R142"/>
      <c r="S142"/>
      <c r="T142"/>
      <c r="U142"/>
      <c r="V142"/>
      <c r="W142"/>
      <c r="X142"/>
      <c r="Y142"/>
      <c r="Z142"/>
      <c r="AA142"/>
      <c r="AB142"/>
      <c r="AC142"/>
      <c r="AD142"/>
      <c r="AE142"/>
      <c r="AF142"/>
      <c r="AG142"/>
      <c r="AH142"/>
      <c r="AI142"/>
      <c r="AJ142"/>
      <c r="AK142"/>
      <c r="AL142"/>
    </row>
    <row r="143" spans="1:38" ht="31.5" customHeight="1">
      <c r="A143" s="45" t="s">
        <v>77</v>
      </c>
      <c r="B143" s="54">
        <v>43481</v>
      </c>
      <c r="C143" s="22" t="s">
        <v>161</v>
      </c>
      <c r="D143" s="22"/>
      <c r="E143" s="24"/>
      <c r="F143" s="34"/>
      <c r="G143" s="21"/>
      <c r="H143"/>
      <c r="I143"/>
      <c r="J143"/>
      <c r="K143"/>
      <c r="L143"/>
      <c r="M143"/>
      <c r="N143"/>
      <c r="O143"/>
      <c r="P143"/>
      <c r="Q143"/>
      <c r="R143"/>
      <c r="S143"/>
      <c r="T143"/>
      <c r="U143"/>
      <c r="V143"/>
      <c r="W143"/>
      <c r="X143"/>
      <c r="Y143"/>
      <c r="Z143"/>
      <c r="AA143"/>
      <c r="AB143"/>
      <c r="AC143"/>
      <c r="AD143"/>
      <c r="AE143"/>
      <c r="AF143"/>
      <c r="AG143"/>
      <c r="AH143"/>
      <c r="AI143"/>
      <c r="AJ143"/>
      <c r="AK143"/>
      <c r="AL143"/>
    </row>
    <row r="144" spans="1:38" ht="32.25" customHeight="1">
      <c r="A144" s="45" t="s">
        <v>78</v>
      </c>
      <c r="B144" s="34" t="s">
        <v>177</v>
      </c>
      <c r="C144" s="22"/>
      <c r="D144" s="22"/>
      <c r="E144" s="37"/>
      <c r="F144" s="34"/>
      <c r="G144" s="35"/>
      <c r="H144"/>
      <c r="I144"/>
      <c r="J144"/>
      <c r="K144"/>
      <c r="L144"/>
      <c r="M144"/>
      <c r="N144"/>
      <c r="O144"/>
      <c r="P144"/>
      <c r="Q144"/>
      <c r="R144"/>
      <c r="S144"/>
      <c r="T144"/>
      <c r="U144"/>
      <c r="V144"/>
      <c r="W144"/>
      <c r="X144"/>
      <c r="Y144"/>
      <c r="Z144"/>
      <c r="AA144"/>
      <c r="AB144"/>
      <c r="AC144"/>
      <c r="AD144"/>
      <c r="AE144"/>
      <c r="AF144"/>
      <c r="AG144"/>
      <c r="AH144"/>
      <c r="AI144"/>
      <c r="AJ144"/>
      <c r="AK144"/>
      <c r="AL144"/>
    </row>
    <row r="145" spans="1:38" ht="34.5" customHeight="1">
      <c r="A145" s="45" t="s">
        <v>79</v>
      </c>
      <c r="B145" s="34" t="s">
        <v>177</v>
      </c>
      <c r="C145" s="22"/>
      <c r="D145" s="22"/>
      <c r="E145" s="24"/>
      <c r="F145" s="34"/>
      <c r="G145" s="23"/>
      <c r="H145"/>
      <c r="I145"/>
      <c r="J145"/>
      <c r="K145"/>
      <c r="L145"/>
      <c r="M145"/>
      <c r="N145"/>
      <c r="O145"/>
      <c r="P145"/>
      <c r="Q145"/>
      <c r="R145"/>
      <c r="S145"/>
      <c r="T145"/>
      <c r="U145"/>
      <c r="V145"/>
      <c r="W145"/>
      <c r="X145"/>
      <c r="Y145"/>
      <c r="Z145"/>
      <c r="AA145"/>
      <c r="AB145"/>
      <c r="AC145"/>
      <c r="AD145"/>
      <c r="AE145"/>
      <c r="AF145"/>
      <c r="AG145"/>
      <c r="AH145"/>
      <c r="AI145"/>
      <c r="AJ145"/>
      <c r="AK145"/>
      <c r="AL145"/>
    </row>
    <row r="146" spans="1:38" ht="34.5" customHeight="1">
      <c r="A146" s="45" t="s">
        <v>80</v>
      </c>
      <c r="B146" s="34" t="s">
        <v>177</v>
      </c>
      <c r="C146" s="22"/>
      <c r="D146" s="22"/>
      <c r="E146" s="24"/>
      <c r="F146" s="34"/>
      <c r="G146" s="23"/>
      <c r="H146"/>
      <c r="I146"/>
      <c r="J146"/>
      <c r="K146"/>
      <c r="L146"/>
      <c r="M146"/>
      <c r="N146"/>
      <c r="O146"/>
      <c r="P146"/>
      <c r="Q146"/>
      <c r="R146"/>
      <c r="S146"/>
      <c r="T146"/>
      <c r="U146"/>
      <c r="V146"/>
      <c r="W146"/>
      <c r="X146"/>
      <c r="Y146"/>
      <c r="Z146"/>
      <c r="AA146"/>
      <c r="AB146"/>
      <c r="AC146"/>
      <c r="AD146"/>
      <c r="AE146"/>
      <c r="AF146"/>
      <c r="AG146"/>
      <c r="AH146"/>
      <c r="AI146"/>
      <c r="AJ146"/>
      <c r="AK146"/>
      <c r="AL146"/>
    </row>
    <row r="147" spans="1:38" ht="34.5" customHeight="1">
      <c r="A147" s="45" t="s">
        <v>81</v>
      </c>
      <c r="B147" s="54">
        <v>43473</v>
      </c>
      <c r="C147" s="22" t="s">
        <v>161</v>
      </c>
      <c r="D147" s="22"/>
      <c r="E147" s="24"/>
      <c r="F147" s="34"/>
      <c r="G147" s="35"/>
      <c r="H147"/>
      <c r="I147"/>
      <c r="J147"/>
      <c r="K147"/>
      <c r="L147"/>
      <c r="M147"/>
      <c r="N147"/>
      <c r="O147"/>
      <c r="P147"/>
      <c r="Q147"/>
      <c r="R147"/>
      <c r="S147"/>
      <c r="T147"/>
      <c r="U147"/>
      <c r="V147"/>
      <c r="W147"/>
      <c r="X147"/>
      <c r="Y147"/>
      <c r="Z147"/>
      <c r="AA147"/>
      <c r="AB147"/>
      <c r="AC147"/>
      <c r="AD147"/>
      <c r="AE147"/>
      <c r="AF147"/>
      <c r="AG147"/>
      <c r="AH147"/>
      <c r="AI147"/>
      <c r="AJ147"/>
      <c r="AK147"/>
      <c r="AL147"/>
    </row>
    <row r="148" spans="1:38" ht="34.5" customHeight="1">
      <c r="A148" s="45" t="s">
        <v>82</v>
      </c>
      <c r="B148" s="54">
        <v>43487</v>
      </c>
      <c r="C148" s="22" t="s">
        <v>161</v>
      </c>
      <c r="D148" s="22"/>
      <c r="E148" s="24"/>
      <c r="F148" s="34"/>
      <c r="G148" s="21"/>
      <c r="H148"/>
      <c r="I148"/>
      <c r="J148"/>
      <c r="K148"/>
      <c r="L148"/>
      <c r="M148"/>
      <c r="N148"/>
      <c r="O148"/>
      <c r="P148"/>
      <c r="Q148"/>
      <c r="R148"/>
      <c r="S148"/>
      <c r="T148"/>
      <c r="U148"/>
      <c r="V148"/>
      <c r="W148"/>
      <c r="X148"/>
      <c r="Y148"/>
      <c r="Z148"/>
      <c r="AA148"/>
      <c r="AB148"/>
      <c r="AC148"/>
      <c r="AD148"/>
      <c r="AE148"/>
      <c r="AF148"/>
      <c r="AG148"/>
      <c r="AH148"/>
      <c r="AI148"/>
      <c r="AJ148"/>
      <c r="AK148"/>
      <c r="AL148"/>
    </row>
    <row r="149" spans="1:38" ht="34.5" customHeight="1">
      <c r="A149" s="66" t="s">
        <v>83</v>
      </c>
      <c r="B149" s="54">
        <v>43481</v>
      </c>
      <c r="C149" s="22">
        <v>9</v>
      </c>
      <c r="D149" s="22">
        <v>9</v>
      </c>
      <c r="E149" s="60">
        <v>9</v>
      </c>
      <c r="F149" s="54">
        <v>43230</v>
      </c>
      <c r="G149" s="23"/>
      <c r="H149"/>
      <c r="I149"/>
      <c r="J149"/>
      <c r="K149"/>
      <c r="L149"/>
      <c r="M149"/>
      <c r="N149"/>
      <c r="O149"/>
      <c r="P149"/>
      <c r="Q149"/>
      <c r="R149"/>
      <c r="S149"/>
      <c r="T149"/>
      <c r="U149"/>
      <c r="V149"/>
      <c r="W149"/>
      <c r="X149"/>
      <c r="Y149"/>
      <c r="Z149"/>
      <c r="AA149"/>
      <c r="AB149"/>
      <c r="AC149"/>
      <c r="AD149"/>
      <c r="AE149"/>
      <c r="AF149"/>
      <c r="AG149"/>
      <c r="AH149"/>
      <c r="AI149"/>
      <c r="AJ149"/>
      <c r="AK149"/>
      <c r="AL149"/>
    </row>
    <row r="150" spans="1:38" ht="34.5" customHeight="1">
      <c r="A150" s="45" t="s">
        <v>84</v>
      </c>
      <c r="B150" s="34" t="s">
        <v>177</v>
      </c>
      <c r="C150" s="22"/>
      <c r="D150" s="22"/>
      <c r="E150" s="24"/>
      <c r="F150" s="34"/>
      <c r="G150" s="21"/>
      <c r="H150"/>
      <c r="I150"/>
      <c r="J150"/>
      <c r="K150"/>
      <c r="L150"/>
      <c r="M150"/>
      <c r="N150"/>
      <c r="O150"/>
      <c r="P150"/>
      <c r="Q150"/>
      <c r="R150"/>
      <c r="S150"/>
      <c r="T150"/>
      <c r="U150"/>
      <c r="V150"/>
      <c r="W150"/>
      <c r="X150"/>
      <c r="Y150"/>
      <c r="Z150"/>
      <c r="AA150"/>
      <c r="AB150"/>
      <c r="AC150"/>
      <c r="AD150"/>
      <c r="AE150"/>
      <c r="AF150"/>
      <c r="AG150"/>
      <c r="AH150"/>
      <c r="AI150"/>
      <c r="AJ150"/>
      <c r="AK150"/>
      <c r="AL150"/>
    </row>
    <row r="151" spans="1:38" ht="34.5" customHeight="1">
      <c r="A151" s="45" t="s">
        <v>85</v>
      </c>
      <c r="B151" s="34" t="s">
        <v>177</v>
      </c>
      <c r="C151" s="22"/>
      <c r="D151" s="22"/>
      <c r="E151" s="24"/>
      <c r="F151" s="34"/>
      <c r="G151" s="23"/>
      <c r="H151"/>
      <c r="I151"/>
      <c r="J151"/>
      <c r="K151"/>
      <c r="L151"/>
      <c r="M151"/>
      <c r="N151"/>
      <c r="O151"/>
      <c r="P151"/>
      <c r="Q151"/>
      <c r="R151"/>
      <c r="S151"/>
      <c r="T151"/>
      <c r="U151"/>
      <c r="V151"/>
      <c r="W151"/>
      <c r="X151"/>
      <c r="Y151"/>
      <c r="Z151"/>
      <c r="AA151"/>
      <c r="AB151"/>
      <c r="AC151"/>
      <c r="AD151"/>
      <c r="AE151"/>
      <c r="AF151"/>
      <c r="AG151"/>
      <c r="AH151"/>
      <c r="AI151"/>
      <c r="AJ151"/>
      <c r="AK151"/>
      <c r="AL151"/>
    </row>
    <row r="152" spans="1:38" ht="34.5" customHeight="1">
      <c r="A152" s="45" t="s">
        <v>86</v>
      </c>
      <c r="B152" s="34" t="s">
        <v>177</v>
      </c>
      <c r="C152" s="22"/>
      <c r="D152" s="22"/>
      <c r="E152" s="22"/>
      <c r="F152" s="34"/>
      <c r="G152" s="35"/>
      <c r="H152"/>
      <c r="I152"/>
      <c r="J152"/>
      <c r="K152"/>
      <c r="L152"/>
      <c r="M152"/>
      <c r="N152"/>
      <c r="O152"/>
      <c r="P152"/>
      <c r="Q152"/>
      <c r="R152"/>
      <c r="S152"/>
      <c r="T152"/>
      <c r="U152"/>
      <c r="V152"/>
      <c r="W152"/>
      <c r="X152"/>
      <c r="Y152"/>
      <c r="Z152"/>
      <c r="AA152"/>
      <c r="AB152"/>
      <c r="AC152"/>
      <c r="AD152"/>
      <c r="AE152"/>
      <c r="AF152"/>
      <c r="AG152"/>
      <c r="AH152"/>
      <c r="AI152"/>
      <c r="AJ152"/>
      <c r="AK152"/>
      <c r="AL152"/>
    </row>
    <row r="153" spans="1:38" ht="34.5" customHeight="1">
      <c r="A153" s="45" t="s">
        <v>87</v>
      </c>
      <c r="B153" s="34" t="s">
        <v>177</v>
      </c>
      <c r="C153" s="22"/>
      <c r="D153" s="22"/>
      <c r="E153" s="24"/>
      <c r="F153" s="34"/>
      <c r="G153" s="23"/>
      <c r="H153"/>
      <c r="I153"/>
      <c r="J153"/>
      <c r="K153"/>
      <c r="L153"/>
      <c r="M153"/>
      <c r="N153"/>
      <c r="O153"/>
      <c r="P153"/>
      <c r="Q153"/>
      <c r="R153"/>
      <c r="S153"/>
      <c r="T153"/>
      <c r="U153"/>
      <c r="V153"/>
      <c r="W153"/>
      <c r="X153"/>
      <c r="Y153"/>
      <c r="Z153"/>
      <c r="AA153"/>
      <c r="AB153"/>
      <c r="AC153"/>
      <c r="AD153"/>
      <c r="AE153"/>
      <c r="AF153"/>
      <c r="AG153"/>
      <c r="AH153"/>
      <c r="AI153"/>
      <c r="AJ153"/>
      <c r="AK153"/>
      <c r="AL153"/>
    </row>
    <row r="154" spans="1:7" ht="34.5" customHeight="1">
      <c r="A154" s="45" t="s">
        <v>148</v>
      </c>
      <c r="B154" s="34" t="s">
        <v>177</v>
      </c>
      <c r="C154" s="22"/>
      <c r="D154" s="22"/>
      <c r="E154" s="34"/>
      <c r="F154" s="34"/>
      <c r="G154" s="23"/>
    </row>
    <row r="155" spans="1:7" ht="34.5" customHeight="1" hidden="1">
      <c r="A155" s="48" t="s">
        <v>125</v>
      </c>
      <c r="B155" s="34"/>
      <c r="C155" s="22"/>
      <c r="D155" s="22"/>
      <c r="E155" s="34"/>
      <c r="F155" s="34"/>
      <c r="G155" s="36"/>
    </row>
    <row r="156" spans="1:7" ht="34.5" customHeight="1" hidden="1">
      <c r="A156" s="45" t="s">
        <v>88</v>
      </c>
      <c r="B156" s="54">
        <v>43473</v>
      </c>
      <c r="C156" s="22" t="s">
        <v>161</v>
      </c>
      <c r="D156" s="22"/>
      <c r="E156" s="37"/>
      <c r="F156" s="34"/>
      <c r="G156" s="21"/>
    </row>
    <row r="157" spans="1:7" ht="33.75" customHeight="1">
      <c r="A157" s="45" t="s">
        <v>89</v>
      </c>
      <c r="B157" s="54">
        <v>43480</v>
      </c>
      <c r="C157" s="22" t="s">
        <v>161</v>
      </c>
      <c r="D157" s="22"/>
      <c r="E157" s="37"/>
      <c r="F157" s="54"/>
      <c r="G157" s="36"/>
    </row>
    <row r="158" spans="1:7" ht="34.5" customHeight="1">
      <c r="A158" s="45" t="s">
        <v>90</v>
      </c>
      <c r="B158" s="34" t="s">
        <v>177</v>
      </c>
      <c r="C158" s="22"/>
      <c r="D158" s="22"/>
      <c r="E158" s="24"/>
      <c r="F158" s="34"/>
      <c r="G158" s="21"/>
    </row>
    <row r="159" spans="1:7" ht="34.5" customHeight="1">
      <c r="A159" s="45" t="s">
        <v>91</v>
      </c>
      <c r="B159" s="54">
        <v>43476</v>
      </c>
      <c r="C159" s="22" t="s">
        <v>161</v>
      </c>
      <c r="D159" s="22"/>
      <c r="E159" s="37"/>
      <c r="F159" s="54"/>
      <c r="G159" s="36"/>
    </row>
    <row r="160" spans="1:7" ht="34.5" customHeight="1">
      <c r="A160" s="45" t="s">
        <v>92</v>
      </c>
      <c r="B160" s="54">
        <v>43480</v>
      </c>
      <c r="C160" s="22">
        <v>56.92</v>
      </c>
      <c r="D160" s="22">
        <v>17.08</v>
      </c>
      <c r="E160" s="22">
        <f>388.04+17.08</f>
        <v>405.12</v>
      </c>
      <c r="F160" s="54">
        <v>43479</v>
      </c>
      <c r="G160" s="36"/>
    </row>
    <row r="161" spans="1:7" ht="34.5" customHeight="1">
      <c r="A161" s="45" t="s">
        <v>93</v>
      </c>
      <c r="B161" s="34" t="s">
        <v>177</v>
      </c>
      <c r="C161" s="22"/>
      <c r="D161" s="22"/>
      <c r="E161" s="24"/>
      <c r="F161" s="34"/>
      <c r="G161" s="21"/>
    </row>
    <row r="162" spans="1:7" ht="34.5" customHeight="1">
      <c r="A162" s="45" t="s">
        <v>180</v>
      </c>
      <c r="B162" s="54"/>
      <c r="C162" s="22"/>
      <c r="D162" s="22"/>
      <c r="E162" s="22"/>
      <c r="F162" s="54"/>
      <c r="G162" s="38"/>
    </row>
    <row r="163" spans="1:7" ht="34.5" customHeight="1">
      <c r="A163" s="48" t="s">
        <v>126</v>
      </c>
      <c r="B163" s="54">
        <v>43480</v>
      </c>
      <c r="C163" s="22">
        <v>165.07</v>
      </c>
      <c r="D163" s="22">
        <v>49.51</v>
      </c>
      <c r="E163" s="24"/>
      <c r="F163" s="34"/>
      <c r="G163" s="36"/>
    </row>
    <row r="164" spans="1:7" ht="34.5" customHeight="1" hidden="1">
      <c r="A164" s="48" t="s">
        <v>107</v>
      </c>
      <c r="B164" s="34"/>
      <c r="C164" s="22"/>
      <c r="D164" s="22"/>
      <c r="E164" s="24"/>
      <c r="F164" s="34"/>
      <c r="G164" s="21"/>
    </row>
    <row r="165" spans="1:7" ht="34.5" customHeight="1" hidden="1">
      <c r="A165" s="45" t="s">
        <v>94</v>
      </c>
      <c r="B165" s="34"/>
      <c r="C165" s="22"/>
      <c r="D165" s="22"/>
      <c r="E165" s="22">
        <v>2.99</v>
      </c>
      <c r="F165" s="54">
        <v>43486</v>
      </c>
      <c r="G165" s="35"/>
    </row>
    <row r="166" spans="1:38" ht="37.5" customHeight="1">
      <c r="A166" s="45" t="s">
        <v>95</v>
      </c>
      <c r="B166" s="54"/>
      <c r="C166" s="22"/>
      <c r="D166" s="67"/>
      <c r="E166" s="67">
        <v>15.39</v>
      </c>
      <c r="F166" s="54">
        <v>43455</v>
      </c>
      <c r="G166" s="40"/>
      <c r="AL166" s="10"/>
    </row>
    <row r="167" spans="1:38" ht="31.5">
      <c r="A167" s="45" t="s">
        <v>96</v>
      </c>
      <c r="B167" s="34" t="s">
        <v>177</v>
      </c>
      <c r="C167" s="22"/>
      <c r="D167" s="22"/>
      <c r="E167" s="24"/>
      <c r="F167" s="34"/>
      <c r="G167" s="21"/>
      <c r="AL167" s="10"/>
    </row>
    <row r="168" spans="1:38" ht="30.75" customHeight="1">
      <c r="A168" s="45" t="s">
        <v>97</v>
      </c>
      <c r="B168" s="54">
        <v>43455</v>
      </c>
      <c r="C168" s="22">
        <v>9.96</v>
      </c>
      <c r="D168" s="22">
        <v>2.99</v>
      </c>
      <c r="E168" s="24">
        <v>2.99</v>
      </c>
      <c r="F168" s="54">
        <v>43292</v>
      </c>
      <c r="G168" s="21"/>
      <c r="AL168" s="10"/>
    </row>
    <row r="169" spans="1:25" ht="15.75">
      <c r="A169" s="46" t="s">
        <v>137</v>
      </c>
      <c r="B169" s="24"/>
      <c r="C169" s="28">
        <f>SUM(C3:C168)</f>
        <v>69582.86000000002</v>
      </c>
      <c r="D169" s="28">
        <f>SUM(D3:D168)</f>
        <v>20923.902</v>
      </c>
      <c r="E169" s="28">
        <f>SUM(E3:E168)</f>
        <v>28139.850000000006</v>
      </c>
      <c r="F169" s="29"/>
      <c r="G169" s="21"/>
      <c r="Y169" s="10"/>
    </row>
    <row r="170" spans="1:7" ht="34.5" customHeight="1">
      <c r="A170" s="49" t="s">
        <v>163</v>
      </c>
      <c r="B170" s="43"/>
      <c r="C170" s="43"/>
      <c r="D170" s="30"/>
      <c r="E170" s="30"/>
      <c r="F170" s="31"/>
      <c r="G170" s="26"/>
    </row>
    <row r="171" spans="1:7" ht="34.5" customHeight="1">
      <c r="A171" s="50" t="s">
        <v>181</v>
      </c>
      <c r="B171" s="44"/>
      <c r="C171" s="44"/>
      <c r="D171" s="30"/>
      <c r="E171" s="30"/>
      <c r="F171" s="31"/>
      <c r="G171" s="26"/>
    </row>
    <row r="172" spans="1:7" ht="34.5" customHeight="1">
      <c r="A172" s="49" t="s">
        <v>162</v>
      </c>
      <c r="B172" s="43"/>
      <c r="C172" s="43"/>
      <c r="D172" s="30"/>
      <c r="E172" s="30"/>
      <c r="F172" s="31"/>
      <c r="G172" s="26"/>
    </row>
    <row r="173" ht="22.5" customHeight="1"/>
    <row r="174" spans="1:38" s="14" customFormat="1" ht="15.75" customHeight="1">
      <c r="A174" s="51"/>
      <c r="B174" s="32"/>
      <c r="C174" s="32"/>
      <c r="D174" s="32"/>
      <c r="E174" s="32"/>
      <c r="F174" s="33"/>
      <c r="G174" s="27"/>
      <c r="H174" s="16"/>
      <c r="I174" s="16"/>
      <c r="J174" s="16"/>
      <c r="K174" s="16"/>
      <c r="L174" s="15"/>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row>
    <row r="175" spans="1:38" s="14" customFormat="1" ht="15.75" customHeight="1">
      <c r="A175" s="51"/>
      <c r="B175" s="32"/>
      <c r="C175" s="32"/>
      <c r="D175" s="32"/>
      <c r="E175" s="32"/>
      <c r="F175" s="33"/>
      <c r="G175" s="27"/>
      <c r="H175" s="16"/>
      <c r="I175" s="16"/>
      <c r="J175" s="16"/>
      <c r="K175" s="16"/>
      <c r="L175" s="15"/>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row>
    <row r="176" spans="1:38" s="14" customFormat="1" ht="15.75" customHeight="1">
      <c r="A176" s="51"/>
      <c r="B176" s="32"/>
      <c r="C176" s="32"/>
      <c r="D176" s="32"/>
      <c r="E176" s="32"/>
      <c r="F176" s="33"/>
      <c r="G176" s="27"/>
      <c r="H176" s="16"/>
      <c r="I176" s="16"/>
      <c r="J176" s="16"/>
      <c r="K176" s="16"/>
      <c r="L176" s="15"/>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row>
  </sheetData>
  <sheetProtection/>
  <autoFilter ref="A2:G172"/>
  <mergeCells count="4">
    <mergeCell ref="A34:A35"/>
    <mergeCell ref="A1:G1"/>
    <mergeCell ref="A110:A111"/>
    <mergeCell ref="A134:A135"/>
  </mergeCells>
  <printOptions/>
  <pageMargins left="0.31496062992125984" right="0.31496062992125984" top="0.35433070866141736" bottom="0.35433070866141736" header="0.31496062992125984" footer="0.11811023622047245"/>
  <pageSetup horizontalDpi="600" verticalDpi="600" orientation="landscape"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F2"/>
  <sheetViews>
    <sheetView zoomScalePageLayoutView="0" workbookViewId="0" topLeftCell="A1">
      <selection activeCell="C21" sqref="C21"/>
    </sheetView>
  </sheetViews>
  <sheetFormatPr defaultColWidth="9.140625" defaultRowHeight="15"/>
  <cols>
    <col min="1" max="1" width="29.421875" style="0" customWidth="1"/>
    <col min="2" max="2" width="23.140625" style="0" customWidth="1"/>
    <col min="3" max="3" width="21.00390625" style="0" customWidth="1"/>
    <col min="6" max="6" width="14.421875" style="0" customWidth="1"/>
  </cols>
  <sheetData>
    <row r="1" spans="1:6" ht="15">
      <c r="A1" s="2"/>
      <c r="B1" s="3"/>
      <c r="C1" s="2"/>
      <c r="D1" s="3"/>
      <c r="E1" s="2"/>
      <c r="F1" s="3"/>
    </row>
    <row r="2" spans="1:6" ht="15">
      <c r="A2" s="2"/>
      <c r="B2" s="2"/>
      <c r="C2" s="2"/>
      <c r="D2" s="2"/>
      <c r="E2" s="2"/>
      <c r="F2"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9.140625" defaultRowHeight="15"/>
  <cols>
    <col min="1" max="1" width="18.421875" style="0" customWidth="1"/>
    <col min="2" max="2" width="20.7109375" style="0" customWidth="1"/>
    <col min="3" max="3" width="32.574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Janis.Abele</dc:creator>
  <cp:keywords/>
  <dc:description/>
  <cp:lastModifiedBy>Zene Kaula</cp:lastModifiedBy>
  <cp:lastPrinted>2018-08-02T12:00:05Z</cp:lastPrinted>
  <dcterms:created xsi:type="dcterms:W3CDTF">2011-03-18T09:04:06Z</dcterms:created>
  <dcterms:modified xsi:type="dcterms:W3CDTF">2019-02-20T08:28:32Z</dcterms:modified>
  <cp:category/>
  <cp:version/>
  <cp:contentType/>
  <cp:contentStatus/>
</cp:coreProperties>
</file>